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03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  <sheet name="List1" sheetId="16" r:id="rId7"/>
  </sheets>
  <externalReferences>
    <externalReference r:id="rId8"/>
  </externalReferences>
  <definedNames>
    <definedName name="_xlnm.Print_Area" localSheetId="1">' Račun prihoda i rashoda (2)'!$A$1:$K$117</definedName>
    <definedName name="_xlnm.Print_Area" localSheetId="3">'POSEBNI DIO'!$A$1:$G$173</definedName>
    <definedName name="_xlnm.Print_Area" localSheetId="4">'Rashodi prema izvorima finan'!$A$1:$G$40</definedName>
    <definedName name="_xlnm.Print_Area" localSheetId="0">Sažetak!$A$2:$K$36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5" l="1"/>
  <c r="C23" i="5" l="1"/>
  <c r="E24" i="14" l="1"/>
  <c r="K12" i="15" l="1"/>
  <c r="K11" i="15" s="1"/>
  <c r="J12" i="15"/>
  <c r="J11" i="15" s="1"/>
  <c r="I12" i="15"/>
  <c r="I11" i="15" s="1"/>
  <c r="H11" i="15"/>
  <c r="G11" i="15"/>
  <c r="K80" i="15"/>
  <c r="J80" i="15"/>
  <c r="I80" i="15"/>
  <c r="H80" i="15"/>
  <c r="G80" i="15"/>
  <c r="K57" i="15"/>
  <c r="K56" i="15" s="1"/>
  <c r="J57" i="15"/>
  <c r="J56" i="15" s="1"/>
  <c r="I57" i="15"/>
  <c r="I56" i="15" s="1"/>
  <c r="H57" i="15"/>
  <c r="H56" i="15" s="1"/>
  <c r="G57" i="15"/>
  <c r="G56" i="15" s="1"/>
  <c r="G10" i="15" s="1"/>
  <c r="G75" i="14"/>
  <c r="F75" i="14"/>
  <c r="E75" i="14"/>
  <c r="D75" i="14"/>
  <c r="C75" i="14"/>
  <c r="G73" i="14"/>
  <c r="F73" i="14"/>
  <c r="E73" i="14"/>
  <c r="E72" i="14" s="1"/>
  <c r="D73" i="14"/>
  <c r="D72" i="14" s="1"/>
  <c r="C73" i="14"/>
  <c r="G87" i="14"/>
  <c r="F87" i="14"/>
  <c r="E87" i="14"/>
  <c r="C87" i="14"/>
  <c r="D87" i="14"/>
  <c r="G27" i="1"/>
  <c r="G28" i="1" s="1"/>
  <c r="H110" i="15"/>
  <c r="I110" i="15"/>
  <c r="J110" i="15"/>
  <c r="K110" i="15"/>
  <c r="G110" i="15"/>
  <c r="H104" i="15"/>
  <c r="I104" i="15"/>
  <c r="J104" i="15"/>
  <c r="K104" i="15"/>
  <c r="G104" i="15"/>
  <c r="H96" i="15"/>
  <c r="I96" i="15"/>
  <c r="J96" i="15"/>
  <c r="K96" i="15"/>
  <c r="G96" i="15"/>
  <c r="H90" i="15"/>
  <c r="I90" i="15"/>
  <c r="J90" i="15"/>
  <c r="K90" i="15"/>
  <c r="G90" i="15"/>
  <c r="H83" i="15"/>
  <c r="I83" i="15"/>
  <c r="J83" i="15"/>
  <c r="K83" i="15"/>
  <c r="G83" i="15"/>
  <c r="H27" i="1"/>
  <c r="G24" i="1"/>
  <c r="H24" i="1"/>
  <c r="H16" i="15"/>
  <c r="I16" i="15"/>
  <c r="J16" i="15"/>
  <c r="K16" i="15"/>
  <c r="H22" i="15"/>
  <c r="I22" i="15"/>
  <c r="J22" i="15"/>
  <c r="K22" i="15"/>
  <c r="H28" i="15"/>
  <c r="I28" i="15"/>
  <c r="J28" i="15"/>
  <c r="K28" i="15"/>
  <c r="H35" i="15"/>
  <c r="H34" i="15" s="1"/>
  <c r="I35" i="15"/>
  <c r="I34" i="15" s="1"/>
  <c r="J35" i="15"/>
  <c r="J34" i="15" s="1"/>
  <c r="K35" i="15"/>
  <c r="K34" i="15" s="1"/>
  <c r="H42" i="15"/>
  <c r="H41" i="15" s="1"/>
  <c r="I42" i="15"/>
  <c r="I41" i="15" s="1"/>
  <c r="J42" i="15"/>
  <c r="J41" i="15" s="1"/>
  <c r="K42" i="15"/>
  <c r="K41" i="15" s="1"/>
  <c r="H49" i="15"/>
  <c r="I49" i="15"/>
  <c r="J49" i="15"/>
  <c r="K49" i="15"/>
  <c r="H53" i="15"/>
  <c r="I53" i="15"/>
  <c r="J53" i="15"/>
  <c r="K53" i="15"/>
  <c r="H62" i="15"/>
  <c r="H61" i="15" s="1"/>
  <c r="I62" i="15"/>
  <c r="I61" i="15" s="1"/>
  <c r="J62" i="15"/>
  <c r="J61" i="15" s="1"/>
  <c r="K62" i="15"/>
  <c r="K61" i="15" s="1"/>
  <c r="G62" i="15"/>
  <c r="G61" i="15" s="1"/>
  <c r="G53" i="15"/>
  <c r="G49" i="15"/>
  <c r="G42" i="15"/>
  <c r="G41" i="15" s="1"/>
  <c r="G35" i="15"/>
  <c r="G34" i="15" s="1"/>
  <c r="G28" i="15"/>
  <c r="G22" i="15"/>
  <c r="G16" i="15"/>
  <c r="C72" i="14" l="1"/>
  <c r="F72" i="14"/>
  <c r="G48" i="15"/>
  <c r="K48" i="15"/>
  <c r="G72" i="14"/>
  <c r="G103" i="15"/>
  <c r="H103" i="15"/>
  <c r="K103" i="15"/>
  <c r="J103" i="15"/>
  <c r="H48" i="15"/>
  <c r="G15" i="15"/>
  <c r="I48" i="15"/>
  <c r="I10" i="15" s="1"/>
  <c r="J48" i="15"/>
  <c r="I103" i="15"/>
  <c r="K79" i="15"/>
  <c r="J79" i="15"/>
  <c r="I79" i="15"/>
  <c r="H28" i="1"/>
  <c r="H79" i="15"/>
  <c r="G79" i="15"/>
  <c r="H15" i="15"/>
  <c r="K15" i="15"/>
  <c r="J15" i="15"/>
  <c r="I15" i="15"/>
  <c r="G9" i="15" l="1"/>
  <c r="G16" i="1"/>
  <c r="H10" i="15"/>
  <c r="H9" i="15" s="1"/>
  <c r="G13" i="1"/>
  <c r="J10" i="15"/>
  <c r="K78" i="15"/>
  <c r="J78" i="15"/>
  <c r="K10" i="15"/>
  <c r="I78" i="15"/>
  <c r="H78" i="15"/>
  <c r="G78" i="15"/>
  <c r="K71" i="15"/>
  <c r="J71" i="15"/>
  <c r="I71" i="15"/>
  <c r="H71" i="15"/>
  <c r="G71" i="15"/>
  <c r="K69" i="15"/>
  <c r="K68" i="15" s="1"/>
  <c r="J69" i="15"/>
  <c r="J68" i="15" s="1"/>
  <c r="I69" i="15"/>
  <c r="I68" i="15" s="1"/>
  <c r="H69" i="15"/>
  <c r="H68" i="15" s="1"/>
  <c r="G69" i="15"/>
  <c r="G68" i="15" s="1"/>
  <c r="D19" i="5"/>
  <c r="D23" i="5"/>
  <c r="C26" i="5"/>
  <c r="D26" i="5"/>
  <c r="C28" i="5"/>
  <c r="D28" i="5"/>
  <c r="C31" i="5"/>
  <c r="D31" i="5"/>
  <c r="C35" i="5"/>
  <c r="D35" i="5"/>
  <c r="C7" i="8"/>
  <c r="D7" i="8"/>
  <c r="C11" i="8"/>
  <c r="D11" i="8"/>
  <c r="C28" i="14"/>
  <c r="D28" i="14"/>
  <c r="C32" i="14"/>
  <c r="D32" i="14"/>
  <c r="C39" i="14"/>
  <c r="D39" i="14"/>
  <c r="C49" i="14"/>
  <c r="D49" i="14"/>
  <c r="C57" i="14"/>
  <c r="D57" i="14"/>
  <c r="C59" i="14"/>
  <c r="D59" i="14"/>
  <c r="C62" i="14"/>
  <c r="D62" i="14"/>
  <c r="C70" i="14"/>
  <c r="D70" i="14"/>
  <c r="C79" i="14"/>
  <c r="C78" i="14" s="1"/>
  <c r="D79" i="14"/>
  <c r="D78" i="14" s="1"/>
  <c r="C82" i="14"/>
  <c r="C81" i="14" s="1"/>
  <c r="D82" i="14"/>
  <c r="D81" i="14" s="1"/>
  <c r="C91" i="14"/>
  <c r="D91" i="14"/>
  <c r="C98" i="14"/>
  <c r="D98" i="14"/>
  <c r="C106" i="14"/>
  <c r="D106" i="14"/>
  <c r="C112" i="14"/>
  <c r="C111" i="14" s="1"/>
  <c r="D112" i="14"/>
  <c r="D111" i="14" s="1"/>
  <c r="C115" i="14"/>
  <c r="D115" i="14"/>
  <c r="C122" i="14"/>
  <c r="D122" i="14"/>
  <c r="C125" i="14"/>
  <c r="D125" i="14"/>
  <c r="C127" i="14"/>
  <c r="D127" i="14"/>
  <c r="C131" i="14"/>
  <c r="D131" i="14"/>
  <c r="C136" i="14"/>
  <c r="D136" i="14"/>
  <c r="C142" i="14"/>
  <c r="D142" i="14"/>
  <c r="C147" i="14"/>
  <c r="D147" i="14"/>
  <c r="C150" i="14"/>
  <c r="D150" i="14"/>
  <c r="C154" i="14"/>
  <c r="D154" i="14"/>
  <c r="C157" i="14"/>
  <c r="D157" i="14"/>
  <c r="C160" i="14"/>
  <c r="C159" i="14" s="1"/>
  <c r="D160" i="14"/>
  <c r="D159" i="14" s="1"/>
  <c r="C164" i="14"/>
  <c r="C163" i="14" s="1"/>
  <c r="C162" i="14" s="1"/>
  <c r="C12" i="14" s="1"/>
  <c r="D164" i="14"/>
  <c r="D163" i="14" s="1"/>
  <c r="D162" i="14" s="1"/>
  <c r="D12" i="14" s="1"/>
  <c r="C24" i="14"/>
  <c r="D24" i="14"/>
  <c r="C22" i="14"/>
  <c r="D22" i="14"/>
  <c r="C18" i="14"/>
  <c r="D18" i="14"/>
  <c r="G164" i="14"/>
  <c r="G163" i="14" s="1"/>
  <c r="G162" i="14" s="1"/>
  <c r="G12" i="14" s="1"/>
  <c r="F164" i="14"/>
  <c r="F163" i="14" s="1"/>
  <c r="F162" i="14" s="1"/>
  <c r="F12" i="14" s="1"/>
  <c r="E164" i="14"/>
  <c r="E163" i="14" s="1"/>
  <c r="E162" i="14" s="1"/>
  <c r="E12" i="14" s="1"/>
  <c r="G160" i="14"/>
  <c r="G159" i="14" s="1"/>
  <c r="F160" i="14"/>
  <c r="F159" i="14" s="1"/>
  <c r="E160" i="14"/>
  <c r="E159" i="14" s="1"/>
  <c r="G157" i="14"/>
  <c r="F157" i="14"/>
  <c r="E157" i="14"/>
  <c r="G154" i="14"/>
  <c r="F154" i="14"/>
  <c r="E154" i="14"/>
  <c r="G150" i="14"/>
  <c r="F150" i="14"/>
  <c r="E150" i="14"/>
  <c r="G147" i="14"/>
  <c r="F147" i="14"/>
  <c r="E147" i="14"/>
  <c r="G142" i="14"/>
  <c r="F142" i="14"/>
  <c r="E142" i="14"/>
  <c r="G136" i="14"/>
  <c r="F136" i="14"/>
  <c r="E136" i="14"/>
  <c r="G131" i="14"/>
  <c r="F131" i="14"/>
  <c r="E131" i="14"/>
  <c r="G127" i="14"/>
  <c r="F127" i="14"/>
  <c r="E127" i="14"/>
  <c r="G125" i="14"/>
  <c r="F125" i="14"/>
  <c r="E125" i="14"/>
  <c r="G122" i="14"/>
  <c r="F122" i="14"/>
  <c r="E122" i="14"/>
  <c r="G115" i="14"/>
  <c r="F115" i="14"/>
  <c r="E115" i="14"/>
  <c r="G112" i="14"/>
  <c r="G111" i="14" s="1"/>
  <c r="F112" i="14"/>
  <c r="F111" i="14" s="1"/>
  <c r="E112" i="14"/>
  <c r="E111" i="14" s="1"/>
  <c r="G106" i="14"/>
  <c r="F106" i="14"/>
  <c r="E106" i="14"/>
  <c r="G98" i="14"/>
  <c r="F98" i="14"/>
  <c r="E98" i="14"/>
  <c r="G91" i="14"/>
  <c r="F91" i="14"/>
  <c r="E91" i="14"/>
  <c r="G82" i="14"/>
  <c r="G81" i="14" s="1"/>
  <c r="F82" i="14"/>
  <c r="F81" i="14" s="1"/>
  <c r="E82" i="14"/>
  <c r="E81" i="14" s="1"/>
  <c r="G79" i="14"/>
  <c r="G78" i="14" s="1"/>
  <c r="F79" i="14"/>
  <c r="F78" i="14" s="1"/>
  <c r="E79" i="14"/>
  <c r="E78" i="14" s="1"/>
  <c r="G70" i="14"/>
  <c r="E70" i="14"/>
  <c r="G62" i="14"/>
  <c r="F62" i="14"/>
  <c r="E62" i="14"/>
  <c r="G59" i="14"/>
  <c r="F59" i="14"/>
  <c r="E59" i="14"/>
  <c r="G57" i="14"/>
  <c r="F57" i="14"/>
  <c r="E57" i="14"/>
  <c r="G49" i="14"/>
  <c r="F49" i="14"/>
  <c r="E49" i="14"/>
  <c r="G39" i="14"/>
  <c r="F39" i="14"/>
  <c r="E39" i="14"/>
  <c r="G32" i="14"/>
  <c r="F32" i="14"/>
  <c r="E32" i="14"/>
  <c r="G28" i="14"/>
  <c r="F28" i="14"/>
  <c r="E28" i="14"/>
  <c r="G24" i="14"/>
  <c r="F24" i="14"/>
  <c r="G22" i="14"/>
  <c r="F22" i="14"/>
  <c r="E22" i="14"/>
  <c r="G18" i="14"/>
  <c r="F18" i="14"/>
  <c r="E18" i="14"/>
  <c r="G17" i="1" l="1"/>
  <c r="H13" i="1"/>
  <c r="H17" i="1" s="1"/>
  <c r="K9" i="15"/>
  <c r="J9" i="15"/>
  <c r="I9" i="15"/>
  <c r="F114" i="14"/>
  <c r="G114" i="14"/>
  <c r="C114" i="14"/>
  <c r="D130" i="14"/>
  <c r="D129" i="14" s="1"/>
  <c r="D10" i="14" s="1"/>
  <c r="G130" i="14"/>
  <c r="G129" i="14" s="1"/>
  <c r="G10" i="14" s="1"/>
  <c r="C130" i="14"/>
  <c r="C129" i="14" s="1"/>
  <c r="C10" i="14" s="1"/>
  <c r="E153" i="14"/>
  <c r="F61" i="14"/>
  <c r="F167" i="14" s="1"/>
  <c r="D124" i="14"/>
  <c r="C124" i="14"/>
  <c r="G124" i="14"/>
  <c r="D153" i="14"/>
  <c r="D141" i="14"/>
  <c r="F130" i="14"/>
  <c r="F129" i="14" s="1"/>
  <c r="F10" i="14" s="1"/>
  <c r="F141" i="14"/>
  <c r="D6" i="8"/>
  <c r="F124" i="14"/>
  <c r="C61" i="14"/>
  <c r="C167" i="14" s="1"/>
  <c r="F56" i="14"/>
  <c r="C141" i="14"/>
  <c r="D114" i="14"/>
  <c r="E114" i="14"/>
  <c r="C6" i="8"/>
  <c r="F153" i="14"/>
  <c r="C153" i="14"/>
  <c r="E124" i="14"/>
  <c r="D22" i="5"/>
  <c r="C22" i="5"/>
  <c r="E77" i="14"/>
  <c r="E8" i="14" s="1"/>
  <c r="F27" i="14"/>
  <c r="E27" i="14"/>
  <c r="C86" i="14"/>
  <c r="C56" i="14"/>
  <c r="C27" i="14"/>
  <c r="D86" i="14"/>
  <c r="D61" i="14"/>
  <c r="D167" i="14" s="1"/>
  <c r="D56" i="14"/>
  <c r="D27" i="14"/>
  <c r="D17" i="14"/>
  <c r="J67" i="15"/>
  <c r="J66" i="15" s="1"/>
  <c r="H67" i="15"/>
  <c r="H66" i="15" s="1"/>
  <c r="K67" i="15"/>
  <c r="K66" i="15" s="1"/>
  <c r="G67" i="15"/>
  <c r="G66" i="15" s="1"/>
  <c r="I67" i="15"/>
  <c r="I66" i="15" s="1"/>
  <c r="C12" i="5"/>
  <c r="C19" i="5"/>
  <c r="D12" i="5"/>
  <c r="D15" i="5"/>
  <c r="C7" i="5"/>
  <c r="C10" i="5"/>
  <c r="D7" i="5"/>
  <c r="D77" i="14"/>
  <c r="D8" i="14" s="1"/>
  <c r="C77" i="14"/>
  <c r="C8" i="14" s="1"/>
  <c r="C17" i="14"/>
  <c r="E141" i="14"/>
  <c r="E140" i="14" s="1"/>
  <c r="E11" i="14" s="1"/>
  <c r="E130" i="14"/>
  <c r="E129" i="14" s="1"/>
  <c r="E10" i="14" s="1"/>
  <c r="F86" i="14"/>
  <c r="G153" i="14"/>
  <c r="G27" i="14"/>
  <c r="G17" i="14"/>
  <c r="G77" i="14"/>
  <c r="G8" i="14" s="1"/>
  <c r="G61" i="14"/>
  <c r="G167" i="14" s="1"/>
  <c r="G56" i="14"/>
  <c r="F17" i="14"/>
  <c r="G86" i="14"/>
  <c r="E61" i="14"/>
  <c r="E167" i="14" s="1"/>
  <c r="G141" i="14"/>
  <c r="E56" i="14"/>
  <c r="E17" i="14"/>
  <c r="E86" i="14"/>
  <c r="F77" i="14"/>
  <c r="F8" i="14" s="1"/>
  <c r="D16" i="14" l="1"/>
  <c r="D7" i="14" s="1"/>
  <c r="D140" i="14"/>
  <c r="D11" i="14" s="1"/>
  <c r="C85" i="14"/>
  <c r="C9" i="14" s="1"/>
  <c r="G85" i="14"/>
  <c r="G9" i="14" s="1"/>
  <c r="E85" i="14"/>
  <c r="E84" i="14" s="1"/>
  <c r="F140" i="14"/>
  <c r="F11" i="14" s="1"/>
  <c r="F85" i="14"/>
  <c r="D85" i="14"/>
  <c r="D9" i="14" s="1"/>
  <c r="C140" i="14"/>
  <c r="C11" i="14" s="1"/>
  <c r="F166" i="14"/>
  <c r="F168" i="14" s="1"/>
  <c r="E16" i="14"/>
  <c r="E15" i="14" s="1"/>
  <c r="C16" i="14"/>
  <c r="C7" i="14" s="1"/>
  <c r="C166" i="14"/>
  <c r="C168" i="14" s="1"/>
  <c r="D166" i="14"/>
  <c r="D168" i="14" s="1"/>
  <c r="D10" i="5"/>
  <c r="D6" i="5" s="1"/>
  <c r="C15" i="5"/>
  <c r="C6" i="5" s="1"/>
  <c r="F16" i="14"/>
  <c r="F7" i="14" s="1"/>
  <c r="G16" i="14"/>
  <c r="G15" i="14" s="1"/>
  <c r="G140" i="14"/>
  <c r="G11" i="14" s="1"/>
  <c r="G166" i="14"/>
  <c r="G168" i="14" s="1"/>
  <c r="E166" i="14"/>
  <c r="E168" i="14" s="1"/>
  <c r="F84" i="14" l="1"/>
  <c r="E9" i="14"/>
  <c r="C84" i="14"/>
  <c r="F9" i="14"/>
  <c r="F6" i="14" s="1"/>
  <c r="D84" i="14"/>
  <c r="G84" i="14"/>
  <c r="G7" i="14"/>
  <c r="G6" i="14" s="1"/>
  <c r="F15" i="14"/>
  <c r="E7" i="14"/>
  <c r="C6" i="14"/>
  <c r="C15" i="14"/>
  <c r="D6" i="14"/>
  <c r="D15" i="14"/>
  <c r="E6" i="14" l="1"/>
  <c r="J63" i="13"/>
  <c r="J62" i="13"/>
  <c r="J61" i="13"/>
  <c r="J60" i="13" s="1"/>
  <c r="J59" i="13" s="1"/>
  <c r="G61" i="13"/>
  <c r="G60" i="13" s="1"/>
  <c r="G59" i="13" s="1"/>
  <c r="F60" i="13"/>
  <c r="E60" i="13"/>
  <c r="E59" i="13" s="1"/>
  <c r="D60" i="13"/>
  <c r="D59" i="13" s="1"/>
  <c r="C60" i="13"/>
  <c r="C59" i="13" s="1"/>
  <c r="F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H51" i="13" s="1"/>
  <c r="I51" i="13" s="1"/>
  <c r="J50" i="13"/>
  <c r="D50" i="13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J39" i="13"/>
  <c r="G39" i="13"/>
  <c r="G38" i="13" s="1"/>
  <c r="D39" i="13"/>
  <c r="C39" i="13"/>
  <c r="F38" i="13"/>
  <c r="E38" i="13"/>
  <c r="J37" i="13"/>
  <c r="J36" i="13" s="1"/>
  <c r="C37" i="13"/>
  <c r="H37" i="13" s="1"/>
  <c r="G36" i="13"/>
  <c r="F36" i="13"/>
  <c r="E36" i="13"/>
  <c r="D36" i="13"/>
  <c r="J35" i="13"/>
  <c r="G35" i="13"/>
  <c r="G26" i="13" s="1"/>
  <c r="F35" i="13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E26" i="13"/>
  <c r="J25" i="13"/>
  <c r="D25" i="13"/>
  <c r="C25" i="13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D19" i="13" l="1"/>
  <c r="H28" i="13"/>
  <c r="I28" i="13" s="1"/>
  <c r="H32" i="13"/>
  <c r="I32" i="13" s="1"/>
  <c r="H44" i="13"/>
  <c r="I44" i="13" s="1"/>
  <c r="H29" i="13"/>
  <c r="I29" i="13" s="1"/>
  <c r="H41" i="13"/>
  <c r="I41" i="13" s="1"/>
  <c r="J19" i="13"/>
  <c r="H30" i="13"/>
  <c r="I30" i="13" s="1"/>
  <c r="D49" i="13"/>
  <c r="J49" i="13"/>
  <c r="D15" i="13"/>
  <c r="H21" i="13"/>
  <c r="I21" i="13" s="1"/>
  <c r="H23" i="13"/>
  <c r="I23" i="13" s="1"/>
  <c r="C6" i="13"/>
  <c r="D38" i="13"/>
  <c r="H52" i="13"/>
  <c r="I52" i="13" s="1"/>
  <c r="H24" i="13"/>
  <c r="I24" i="13" s="1"/>
  <c r="J26" i="13"/>
  <c r="H40" i="13"/>
  <c r="I40" i="13" s="1"/>
  <c r="H25" i="13"/>
  <c r="I25" i="13" s="1"/>
  <c r="J38" i="13"/>
  <c r="H50" i="13"/>
  <c r="I50" i="13" s="1"/>
  <c r="H7" i="13"/>
  <c r="I7" i="13" s="1"/>
  <c r="H48" i="13"/>
  <c r="I48" i="13" s="1"/>
  <c r="I47" i="13" s="1"/>
  <c r="G19" i="13"/>
  <c r="G5" i="13" s="1"/>
  <c r="G4" i="13" s="1"/>
  <c r="J6" i="13"/>
  <c r="J12" i="13"/>
  <c r="C15" i="13"/>
  <c r="D26" i="13"/>
  <c r="C45" i="13"/>
  <c r="F19" i="13"/>
  <c r="J15" i="13"/>
  <c r="C26" i="13"/>
  <c r="H35" i="13"/>
  <c r="I35" i="13" s="1"/>
  <c r="F26" i="13"/>
  <c r="H22" i="13"/>
  <c r="I22" i="13" s="1"/>
  <c r="H39" i="13"/>
  <c r="C49" i="13"/>
  <c r="C19" i="13"/>
  <c r="E19" i="13"/>
  <c r="E5" i="13" s="1"/>
  <c r="E4" i="13" s="1"/>
  <c r="C36" i="13"/>
  <c r="C47" i="13"/>
  <c r="H58" i="13"/>
  <c r="I58" i="13" s="1"/>
  <c r="I57" i="13" s="1"/>
  <c r="H12" i="13"/>
  <c r="I13" i="13"/>
  <c r="I12" i="13" s="1"/>
  <c r="I46" i="13"/>
  <c r="I45" i="13" s="1"/>
  <c r="H45" i="13"/>
  <c r="H47" i="13"/>
  <c r="I37" i="13"/>
  <c r="I36" i="13" s="1"/>
  <c r="H36" i="13"/>
  <c r="I39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C57" i="13"/>
  <c r="D5" i="13" l="1"/>
  <c r="D4" i="13" s="1"/>
  <c r="I38" i="13"/>
  <c r="H38" i="13"/>
  <c r="J5" i="13"/>
  <c r="J4" i="13" s="1"/>
  <c r="F5" i="13"/>
  <c r="F4" i="13" s="1"/>
  <c r="I6" i="13"/>
  <c r="H57" i="13"/>
  <c r="C62" i="13"/>
  <c r="I62" i="13" s="1"/>
  <c r="C63" i="13"/>
  <c r="I63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I27" i="1"/>
  <c r="G2" i="13" l="1"/>
  <c r="E2" i="13"/>
  <c r="C2" i="13" l="1"/>
  <c r="D2" i="13"/>
  <c r="F2" i="13"/>
  <c r="I2" i="13" l="1"/>
  <c r="I24" i="1" l="1"/>
  <c r="I28" i="1" s="1"/>
  <c r="I13" i="1" l="1"/>
  <c r="I16" i="1" l="1"/>
  <c r="I17" i="1" s="1"/>
  <c r="F11" i="8" l="1"/>
  <c r="G11" i="8"/>
  <c r="E11" i="8"/>
  <c r="F35" i="5" l="1"/>
  <c r="G35" i="5"/>
  <c r="F31" i="5"/>
  <c r="G31" i="5"/>
  <c r="F28" i="5"/>
  <c r="G28" i="5"/>
  <c r="F26" i="5"/>
  <c r="G26" i="5"/>
  <c r="F23" i="5"/>
  <c r="G23" i="5"/>
  <c r="E35" i="5"/>
  <c r="E31" i="5"/>
  <c r="E28" i="5"/>
  <c r="E26" i="5"/>
  <c r="E23" i="5"/>
  <c r="F19" i="5"/>
  <c r="G19" i="5"/>
  <c r="F15" i="5"/>
  <c r="G15" i="5"/>
  <c r="F12" i="5"/>
  <c r="G12" i="5"/>
  <c r="F10" i="5"/>
  <c r="G10" i="5"/>
  <c r="F7" i="5"/>
  <c r="G7" i="5"/>
  <c r="E19" i="5"/>
  <c r="E15" i="5"/>
  <c r="E12" i="5"/>
  <c r="E10" i="5"/>
  <c r="E7" i="5"/>
  <c r="E6" i="5" l="1"/>
  <c r="G22" i="5"/>
  <c r="G7" i="8" s="1"/>
  <c r="G6" i="8" s="1"/>
  <c r="F22" i="5"/>
  <c r="F7" i="8" s="1"/>
  <c r="F6" i="8" s="1"/>
  <c r="E22" i="5"/>
  <c r="G6" i="5"/>
  <c r="F6" i="5"/>
  <c r="E7" i="8" l="1"/>
  <c r="E6" i="8" s="1"/>
  <c r="J27" i="1"/>
  <c r="K27" i="1"/>
  <c r="J24" i="1"/>
  <c r="K24" i="1"/>
  <c r="J16" i="1"/>
  <c r="K16" i="1"/>
  <c r="J13" i="1"/>
  <c r="K13" i="1"/>
  <c r="J28" i="1" l="1"/>
  <c r="K28" i="1"/>
  <c r="J17" i="1"/>
  <c r="K17" i="1"/>
</calcChain>
</file>

<file path=xl/sharedStrings.xml><?xml version="1.0" encoding="utf-8"?>
<sst xmlns="http://schemas.openxmlformats.org/spreadsheetml/2006/main" count="475" uniqueCount="188">
  <si>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</si>
  <si>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</si>
  <si>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</si>
  <si>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</si>
  <si>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</si>
  <si>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</si>
  <si>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</si>
  <si>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</si>
  <si>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</si>
  <si>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</si>
  <si>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</si>
  <si>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</si>
  <si>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</si>
  <si>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</si>
  <si>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</si>
  <si>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</si>
  <si>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</si>
  <si>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</si>
  <si>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</si>
  <si>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</si>
  <si>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</si>
  <si>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</si>
  <si>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</si>
  <si>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</si>
  <si>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</si>
  <si>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</si>
  <si>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</si>
  <si>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</si>
  <si>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</si>
  <si>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</si>
  <si>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</si>
  <si>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</si>
  <si>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</si>
  <si>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</si>
  <si>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</si>
  <si>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</si>
  <si>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</si>
  <si>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</si>
  <si>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</si>
  <si>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</si>
  <si>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</si>
  <si>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</si>
  <si>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</si>
  <si>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</si>
  <si>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</si>
  <si>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</si>
  <si>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</si>
  <si>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</si>
  <si>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</si>
  <si>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</si>
  <si>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</si>
  <si>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</si>
  <si>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</si>
  <si>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</si>
  <si>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</si>
  <si>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</si>
  <si>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</si>
  <si>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</si>
  <si>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</si>
  <si>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</si>
  <si>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</si>
  <si>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</si>
  <si>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</si>
  <si>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</si>
  <si>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</si>
  <si>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</si>
  <si>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</si>
  <si>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</si>
  <si>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</si>
  <si>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</si>
  <si>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</si>
  <si>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</si>
  <si>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</si>
  <si>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</si>
  <si>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</si>
  <si>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</si>
  <si>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</si>
  <si>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</si>
  <si>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</si>
  <si>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</si>
  <si>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</si>
  <si>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</si>
  <si>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</si>
  <si>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</si>
  <si>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</si>
  <si>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</si>
  <si>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</si>
  <si>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</si>
  <si>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</si>
  <si>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</si>
  <si>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</si>
  <si>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</si>
  <si>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</si>
  <si>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</si>
  <si>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</si>
  <si>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</si>
  <si>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</si>
  <si>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</si>
  <si>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</si>
  <si>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</si>
  <si>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</si>
  <si>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</si>
  <si>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</si>
  <si>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</si>
  <si>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</si>
  <si>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</si>
  <si>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</si>
  <si>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</si>
  <si>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</si>
  <si>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</si>
  <si>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</si>
  <si>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</si>
  <si>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</si>
  <si>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</si>
  <si>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</si>
  <si>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</si>
  <si>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</si>
  <si>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</si>
  <si>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</si>
  <si>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</si>
  <si>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</si>
  <si>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</si>
  <si>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</si>
  <si>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</si>
  <si>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</si>
  <si>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</si>
  <si>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</si>
  <si>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</si>
  <si>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</si>
  <si>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</si>
  <si>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</si>
  <si>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</si>
  <si>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</si>
  <si>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</si>
  <si>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</si>
  <si>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</si>
  <si>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</si>
  <si>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</si>
  <si>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</si>
  <si>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</si>
  <si>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</si>
  <si>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</si>
  <si>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</si>
  <si>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</si>
  <si>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</si>
  <si>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</si>
  <si>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</si>
  <si>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</si>
  <si>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</si>
  <si>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</si>
  <si>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</si>
  <si>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</si>
  <si>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</si>
  <si>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</si>
  <si>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</si>
  <si>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</si>
  <si>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</si>
  <si>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</si>
  <si>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</si>
  <si>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</si>
  <si>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</si>
  <si>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</si>
  <si>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</si>
  <si>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</si>
  <si>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</si>
  <si>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</si>
  <si>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</si>
  <si>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</si>
  <si>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</si>
  <si>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</si>
  <si>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</si>
  <si>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</si>
  <si>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</si>
  <si>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</si>
  <si>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</si>
  <si>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Posebni dio</t>
  </si>
  <si>
    <t>NAZIV KT</t>
  </si>
  <si>
    <t>PROJEKCIJA 
ZA 2027.</t>
  </si>
  <si>
    <t>109 MINISTARSTVO PRAVOSUĐA, UPRAVE I DIGITALNE TRANSFORMACIJE</t>
  </si>
  <si>
    <t>Upravitelj</t>
  </si>
  <si>
    <t>FINANCIJSKI PLAN PRORAČUNSKOG KORISNIKA DRŽAVNOG PRORAČUNA
 ZA 2026 I PROJEKCIJE ZA 2027. I 2028. GODINU</t>
  </si>
  <si>
    <t>IZVRŠENJE
2024.</t>
  </si>
  <si>
    <t>TEKUĆI PLAN
2025.</t>
  </si>
  <si>
    <t>PLAN 
ZA 2026.</t>
  </si>
  <si>
    <t>PROJEKCIJA 
ZA 2028.</t>
  </si>
  <si>
    <t>ZATVOR U ŠIBENIKU</t>
  </si>
  <si>
    <t>Goran Čuljak</t>
  </si>
  <si>
    <t>3316 - ZATVOR U ŠIBENIKU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</si>
</sst>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0"/>
    <numFmt numFmtId="166" formatCode="[$-1041A]#,##0.00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2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thin">
        <color indexed="18"/>
      </top>
      <bottom/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double">
        <color indexed="64"/>
      </bottom>
      <diagonal/>
    </border>
    <border>
      <left/>
      <right/>
      <top style="thin">
        <color indexed="18"/>
      </top>
      <bottom style="thin">
        <color indexed="64"/>
      </bottom>
      <diagonal/>
    </border>
    <border>
      <left/>
      <right style="medium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4" borderId="6" applyNumberFormat="0" applyProtection="0">
      <alignment horizontal="left" vertical="center" indent="1"/>
    </xf>
    <xf numFmtId="4" fontId="18" fillId="5" borderId="6" applyNumberFormat="0" applyProtection="0">
      <alignment vertical="center"/>
    </xf>
    <xf numFmtId="0" fontId="18" fillId="6" borderId="6" applyNumberFormat="0" applyProtection="0">
      <alignment horizontal="left" vertical="center" wrapText="1" indent="1"/>
    </xf>
    <xf numFmtId="0" fontId="18" fillId="7" borderId="6" applyNumberFormat="0" applyProtection="0">
      <alignment horizontal="left" vertical="center" indent="1"/>
    </xf>
    <xf numFmtId="4" fontId="18" fillId="0" borderId="6" applyNumberFormat="0" applyProtection="0">
      <alignment horizontal="right" vertical="center"/>
    </xf>
    <xf numFmtId="0" fontId="51" fillId="0" borderId="0"/>
  </cellStyleXfs>
  <cellXfs count="499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9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17" fillId="0" borderId="0" xfId="0" applyFont="1"/>
    <xf numFmtId="0" fontId="25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30" fillId="0" borderId="0" xfId="0" applyFont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8" fillId="10" borderId="6" xfId="8" quotePrefix="1" applyFill="1" applyAlignment="1">
      <alignment horizontal="left" vertical="center" indent="1"/>
    </xf>
    <xf numFmtId="0" fontId="18" fillId="0" borderId="6" xfId="9" quotePrefix="1" applyFill="1">
      <alignment horizontal="left" vertical="center" indent="1"/>
    </xf>
    <xf numFmtId="0" fontId="23" fillId="9" borderId="6" xfId="6" quotePrefix="1" applyNumberFormat="1" applyFont="1" applyFill="1" applyAlignment="1">
      <alignment horizontal="center" vertical="center"/>
    </xf>
    <xf numFmtId="1" fontId="22" fillId="0" borderId="6" xfId="9" quotePrefix="1" applyNumberFormat="1" applyFont="1" applyFill="1" applyAlignment="1">
      <alignment horizontal="right" vertical="center" indent="1"/>
    </xf>
    <xf numFmtId="4" fontId="18" fillId="5" borderId="6" xfId="7" applyNumberFormat="1">
      <alignment vertical="center"/>
    </xf>
    <xf numFmtId="4" fontId="18" fillId="0" borderId="6" xfId="10" applyNumberFormat="1">
      <alignment horizontal="right" vertical="center"/>
    </xf>
    <xf numFmtId="1" fontId="31" fillId="0" borderId="6" xfId="9" quotePrefix="1" applyNumberFormat="1" applyFont="1" applyFill="1" applyAlignment="1">
      <alignment horizontal="right" vertical="center" indent="1"/>
    </xf>
    <xf numFmtId="0" fontId="32" fillId="0" borderId="6" xfId="9" quotePrefix="1" applyFont="1" applyFill="1">
      <alignment horizontal="left" vertical="center" indent="1"/>
    </xf>
    <xf numFmtId="0" fontId="18" fillId="0" borderId="6" xfId="9" quotePrefix="1" applyFill="1" applyAlignment="1">
      <alignment horizontal="left" vertical="center" wrapText="1" indent="1"/>
    </xf>
    <xf numFmtId="1" fontId="21" fillId="0" borderId="6" xfId="9" quotePrefix="1" applyNumberFormat="1" applyFont="1" applyFill="1" applyAlignment="1">
      <alignment horizontal="right" vertical="center" indent="1"/>
    </xf>
    <xf numFmtId="0" fontId="23" fillId="0" borderId="6" xfId="9" quotePrefix="1" applyFont="1" applyFill="1">
      <alignment horizontal="left" vertical="center" indent="1"/>
    </xf>
    <xf numFmtId="4" fontId="23" fillId="5" borderId="6" xfId="7" applyNumberFormat="1" applyFont="1">
      <alignment vertical="center"/>
    </xf>
    <xf numFmtId="3" fontId="23" fillId="5" borderId="6" xfId="7" applyNumberFormat="1" applyFont="1">
      <alignment vertical="center"/>
    </xf>
    <xf numFmtId="4" fontId="33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3" fillId="11" borderId="6" xfId="7" applyNumberFormat="1" applyFont="1" applyFill="1">
      <alignment vertical="center"/>
    </xf>
    <xf numFmtId="4" fontId="18" fillId="11" borderId="6" xfId="10" applyNumberFormat="1" applyFill="1">
      <alignment horizontal="right" vertical="center"/>
    </xf>
    <xf numFmtId="4" fontId="18" fillId="12" borderId="6" xfId="10" applyNumberFormat="1" applyFill="1">
      <alignment horizontal="right" vertical="center"/>
    </xf>
    <xf numFmtId="3" fontId="23" fillId="12" borderId="6" xfId="7" applyNumberFormat="1" applyFont="1" applyFill="1">
      <alignment vertical="center"/>
    </xf>
    <xf numFmtId="3" fontId="18" fillId="12" borderId="6" xfId="10" applyNumberFormat="1" applyFill="1">
      <alignment horizontal="right" vertical="center"/>
    </xf>
    <xf numFmtId="4" fontId="23" fillId="12" borderId="6" xfId="7" applyNumberFormat="1" applyFont="1" applyFill="1">
      <alignment vertical="center"/>
    </xf>
    <xf numFmtId="4" fontId="18" fillId="12" borderId="6" xfId="7" applyNumberFormat="1" applyFill="1">
      <alignment vertical="center"/>
    </xf>
    <xf numFmtId="1" fontId="21" fillId="0" borderId="8" xfId="9" quotePrefix="1" applyNumberFormat="1" applyFont="1" applyFill="1" applyBorder="1" applyAlignment="1">
      <alignment horizontal="right" vertical="center" indent="1"/>
    </xf>
    <xf numFmtId="0" fontId="23" fillId="0" borderId="8" xfId="9" quotePrefix="1" applyFont="1" applyFill="1" applyBorder="1">
      <alignment horizontal="left" vertical="center" indent="1"/>
    </xf>
    <xf numFmtId="4" fontId="23" fillId="5" borderId="8" xfId="7" applyNumberFormat="1" applyFont="1" applyBorder="1">
      <alignment vertical="center"/>
    </xf>
    <xf numFmtId="4" fontId="23" fillId="12" borderId="8" xfId="7" applyNumberFormat="1" applyFont="1" applyFill="1" applyBorder="1">
      <alignment vertical="center"/>
    </xf>
    <xf numFmtId="1" fontId="22" fillId="0" borderId="9" xfId="9" quotePrefix="1" applyNumberFormat="1" applyFont="1" applyFill="1" applyBorder="1" applyAlignment="1">
      <alignment horizontal="right" vertical="center" indent="1"/>
    </xf>
    <xf numFmtId="0" fontId="18" fillId="0" borderId="9" xfId="9" quotePrefix="1" applyFill="1" applyBorder="1">
      <alignment horizontal="left" vertical="center" indent="1"/>
    </xf>
    <xf numFmtId="3" fontId="18" fillId="12" borderId="9" xfId="10" applyNumberFormat="1" applyFill="1" applyBorder="1">
      <alignment horizontal="right" vertical="center"/>
    </xf>
    <xf numFmtId="4" fontId="33" fillId="0" borderId="12" xfId="7" applyNumberFormat="1" applyFont="1" applyFill="1" applyBorder="1" applyAlignment="1">
      <alignment horizontal="center" vertical="center"/>
    </xf>
    <xf numFmtId="4" fontId="18" fillId="0" borderId="9" xfId="10" applyNumberFormat="1" applyBorder="1">
      <alignment horizontal="right" vertical="center"/>
    </xf>
    <xf numFmtId="165" fontId="18" fillId="0" borderId="6" xfId="10" applyNumberFormat="1">
      <alignment horizontal="right" vertical="center"/>
    </xf>
    <xf numFmtId="165" fontId="0" fillId="0" borderId="0" xfId="0" applyNumberFormat="1"/>
    <xf numFmtId="4" fontId="23" fillId="13" borderId="6" xfId="7" applyNumberFormat="1" applyFont="1" applyFill="1">
      <alignment vertical="center"/>
    </xf>
    <xf numFmtId="4" fontId="23" fillId="13" borderId="8" xfId="7" applyNumberFormat="1" applyFont="1" applyFill="1" applyBorder="1">
      <alignment vertical="center"/>
    </xf>
    <xf numFmtId="4" fontId="18" fillId="13" borderId="6" xfId="7" applyNumberFormat="1" applyFill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right"/>
    </xf>
    <xf numFmtId="4" fontId="20" fillId="0" borderId="0" xfId="10" applyNumberFormat="1" applyFont="1" applyBorder="1">
      <alignment horizontal="right" vertical="center"/>
    </xf>
    <xf numFmtId="4" fontId="19" fillId="0" borderId="0" xfId="0" applyNumberFormat="1" applyFont="1"/>
    <xf numFmtId="4" fontId="19" fillId="0" borderId="5" xfId="0" applyNumberFormat="1" applyFont="1" applyBorder="1"/>
    <xf numFmtId="0" fontId="19" fillId="0" borderId="5" xfId="0" applyFont="1" applyBorder="1"/>
    <xf numFmtId="165" fontId="35" fillId="0" borderId="0" xfId="0" applyNumberFormat="1" applyFont="1"/>
    <xf numFmtId="165" fontId="35" fillId="0" borderId="5" xfId="0" applyNumberFormat="1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8" fillId="10" borderId="6" xfId="8" quotePrefix="1" applyFill="1" applyAlignment="1">
      <alignment horizontal="center" vertical="center" wrapText="1"/>
    </xf>
    <xf numFmtId="0" fontId="35" fillId="0" borderId="0" xfId="0" applyFont="1"/>
    <xf numFmtId="4" fontId="9" fillId="2" borderId="3" xfId="0" applyNumberFormat="1" applyFont="1" applyFill="1" applyBorder="1" applyAlignment="1">
      <alignment horizontal="right"/>
    </xf>
    <xf numFmtId="165" fontId="23" fillId="5" borderId="6" xfId="7" applyNumberFormat="1" applyFont="1">
      <alignment vertical="center"/>
    </xf>
    <xf numFmtId="165" fontId="23" fillId="5" borderId="8" xfId="7" applyNumberFormat="1" applyFont="1" applyBorder="1">
      <alignment vertical="center"/>
    </xf>
    <xf numFmtId="165" fontId="18" fillId="5" borderId="6" xfId="7" applyNumberFormat="1">
      <alignment vertical="center"/>
    </xf>
    <xf numFmtId="0" fontId="23" fillId="9" borderId="6" xfId="6" quotePrefix="1" applyFont="1" applyFill="1" applyAlignment="1">
      <alignment horizontal="right" vertical="center" indent="1"/>
    </xf>
    <xf numFmtId="0" fontId="36" fillId="3" borderId="0" xfId="0" applyFont="1" applyFill="1" applyAlignment="1">
      <alignment horizontal="right"/>
    </xf>
    <xf numFmtId="4" fontId="35" fillId="3" borderId="0" xfId="0" applyNumberFormat="1" applyFont="1" applyFill="1" applyAlignment="1">
      <alignment horizontal="center" vertical="center"/>
    </xf>
    <xf numFmtId="0" fontId="38" fillId="3" borderId="0" xfId="0" applyFont="1" applyFill="1" applyAlignment="1">
      <alignment horizontal="center"/>
    </xf>
    <xf numFmtId="4" fontId="38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8" fillId="0" borderId="6" xfId="10" applyNumberFormat="1" applyProtection="1">
      <alignment horizontal="right" vertical="center"/>
      <protection locked="0"/>
    </xf>
    <xf numFmtId="3" fontId="40" fillId="5" borderId="6" xfId="7" applyNumberFormat="1" applyFont="1">
      <alignment vertical="center"/>
    </xf>
    <xf numFmtId="3" fontId="40" fillId="12" borderId="6" xfId="7" applyNumberFormat="1" applyFont="1" applyFill="1">
      <alignment vertical="center"/>
    </xf>
    <xf numFmtId="165" fontId="40" fillId="5" borderId="6" xfId="7" applyNumberFormat="1" applyFont="1">
      <alignment vertical="center"/>
    </xf>
    <xf numFmtId="4" fontId="40" fillId="13" borderId="6" xfId="7" applyNumberFormat="1" applyFont="1" applyFill="1">
      <alignment vertical="center"/>
    </xf>
    <xf numFmtId="3" fontId="40" fillId="12" borderId="6" xfId="10" applyNumberFormat="1" applyFont="1" applyFill="1">
      <alignment horizontal="right" vertical="center"/>
    </xf>
    <xf numFmtId="4" fontId="40" fillId="0" borderId="6" xfId="10" applyNumberFormat="1" applyFont="1">
      <alignment horizontal="right" vertical="center"/>
    </xf>
    <xf numFmtId="165" fontId="40" fillId="0" borderId="6" xfId="10" applyNumberFormat="1" applyFont="1">
      <alignment horizontal="right" vertical="center"/>
    </xf>
    <xf numFmtId="4" fontId="23" fillId="14" borderId="8" xfId="7" applyNumberFormat="1" applyFont="1" applyFill="1" applyBorder="1">
      <alignment vertical="center"/>
    </xf>
    <xf numFmtId="4" fontId="23" fillId="15" borderId="8" xfId="7" applyNumberFormat="1" applyFont="1" applyFill="1" applyBorder="1">
      <alignment vertical="center"/>
    </xf>
    <xf numFmtId="4" fontId="18" fillId="14" borderId="6" xfId="7" applyNumberFormat="1" applyFill="1">
      <alignment vertical="center"/>
    </xf>
    <xf numFmtId="4" fontId="18" fillId="15" borderId="6" xfId="7" applyNumberFormat="1" applyFill="1">
      <alignment vertical="center"/>
    </xf>
    <xf numFmtId="4" fontId="18" fillId="9" borderId="11" xfId="10" applyNumberFormat="1" applyFill="1" applyBorder="1" applyProtection="1">
      <alignment horizontal="right" vertical="center"/>
      <protection locked="0"/>
    </xf>
    <xf numFmtId="4" fontId="2" fillId="0" borderId="0" xfId="0" applyNumberFormat="1" applyFont="1" applyAlignment="1">
      <alignment horizontal="center" vertical="center" wrapText="1"/>
    </xf>
    <xf numFmtId="4" fontId="30" fillId="0" borderId="3" xfId="0" applyNumberFormat="1" applyFont="1" applyBorder="1" applyAlignment="1" applyProtection="1">
      <alignment vertical="center" wrapText="1"/>
      <protection locked="0"/>
    </xf>
    <xf numFmtId="4" fontId="30" fillId="0" borderId="3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center" wrapText="1"/>
    </xf>
    <xf numFmtId="0" fontId="14" fillId="0" borderId="3" xfId="0" quotePrefix="1" applyFont="1" applyBorder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41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164" fontId="20" fillId="0" borderId="3" xfId="3" applyFont="1" applyBorder="1" applyAlignment="1" applyProtection="1">
      <alignment horizontal="center" vertical="top"/>
    </xf>
    <xf numFmtId="164" fontId="42" fillId="0" borderId="0" xfId="3" applyFont="1" applyBorder="1"/>
    <xf numFmtId="164" fontId="42" fillId="0" borderId="0" xfId="3" applyFont="1"/>
    <xf numFmtId="0" fontId="20" fillId="0" borderId="3" xfId="3" applyNumberFormat="1" applyFont="1" applyBorder="1" applyAlignment="1" applyProtection="1">
      <alignment horizontal="center" vertical="top"/>
    </xf>
    <xf numFmtId="164" fontId="23" fillId="8" borderId="3" xfId="3" applyFont="1" applyFill="1" applyBorder="1" applyAlignment="1">
      <alignment horizontal="center" wrapText="1"/>
    </xf>
    <xf numFmtId="164" fontId="20" fillId="0" borderId="3" xfId="3" applyFont="1" applyBorder="1" applyAlignment="1" applyProtection="1">
      <alignment horizontal="left" wrapText="1"/>
    </xf>
    <xf numFmtId="49" fontId="44" fillId="0" borderId="3" xfId="3" applyNumberFormat="1" applyFont="1" applyBorder="1" applyAlignment="1" applyProtection="1">
      <alignment horizontal="left"/>
    </xf>
    <xf numFmtId="164" fontId="45" fillId="0" borderId="0" xfId="3" applyFont="1" applyBorder="1" applyAlignment="1" applyProtection="1">
      <alignment horizontal="left" wrapText="1"/>
    </xf>
    <xf numFmtId="49" fontId="45" fillId="0" borderId="0" xfId="3" applyNumberFormat="1" applyFont="1" applyBorder="1" applyAlignment="1" applyProtection="1">
      <alignment horizontal="left"/>
    </xf>
    <xf numFmtId="3" fontId="18" fillId="0" borderId="0" xfId="3" applyNumberFormat="1" applyFont="1" applyBorder="1" applyProtection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right"/>
    </xf>
    <xf numFmtId="0" fontId="7" fillId="0" borderId="3" xfId="0" applyFont="1" applyBorder="1" applyAlignment="1">
      <alignment vertical="center" wrapText="1"/>
    </xf>
    <xf numFmtId="164" fontId="20" fillId="0" borderId="0" xfId="4" applyNumberFormat="1" applyFont="1" applyBorder="1" applyAlignment="1" applyProtection="1"/>
    <xf numFmtId="164" fontId="20" fillId="0" borderId="0" xfId="3" applyFont="1" applyBorder="1" applyProtection="1"/>
    <xf numFmtId="49" fontId="44" fillId="0" borderId="0" xfId="3" applyNumberFormat="1" applyFont="1" applyBorder="1" applyAlignment="1" applyProtection="1">
      <alignment horizontal="left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3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30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49" fontId="52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5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9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28" xfId="0" quotePrefix="1" applyFont="1" applyBorder="1" applyAlignment="1">
      <alignment horizontal="left" vertical="center"/>
    </xf>
    <xf numFmtId="0" fontId="7" fillId="0" borderId="20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5" fillId="0" borderId="28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9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5" fillId="0" borderId="29" xfId="0" quotePrefix="1" applyFont="1" applyBorder="1" applyAlignment="1">
      <alignment horizontal="left" vertical="center"/>
    </xf>
    <xf numFmtId="0" fontId="9" fillId="0" borderId="29" xfId="0" quotePrefix="1" applyFont="1" applyBorder="1" applyAlignment="1">
      <alignment horizontal="left" vertical="center"/>
    </xf>
    <xf numFmtId="0" fontId="27" fillId="0" borderId="29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wrapText="1"/>
    </xf>
    <xf numFmtId="0" fontId="8" fillId="0" borderId="29" xfId="0" quotePrefix="1" applyFont="1" applyBorder="1" applyAlignment="1">
      <alignment horizontal="left" vertical="center"/>
    </xf>
    <xf numFmtId="4" fontId="3" fillId="0" borderId="29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3" fillId="0" borderId="29" xfId="0" applyNumberFormat="1" applyFont="1" applyBorder="1" applyAlignment="1">
      <alignment horizontal="right"/>
    </xf>
    <xf numFmtId="4" fontId="7" fillId="0" borderId="29" xfId="0" applyNumberFormat="1" applyFont="1" applyBorder="1"/>
    <xf numFmtId="4" fontId="7" fillId="0" borderId="29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5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4" fillId="0" borderId="0" xfId="0" applyFont="1"/>
    <xf numFmtId="4" fontId="55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55" fillId="0" borderId="5" xfId="0" applyFont="1" applyBorder="1"/>
    <xf numFmtId="0" fontId="47" fillId="0" borderId="0" xfId="0" applyFont="1"/>
    <xf numFmtId="4" fontId="56" fillId="0" borderId="0" xfId="0" applyNumberFormat="1" applyFont="1"/>
    <xf numFmtId="0" fontId="56" fillId="0" borderId="0" xfId="0" applyFont="1"/>
    <xf numFmtId="4" fontId="54" fillId="8" borderId="2" xfId="0" applyNumberFormat="1" applyFont="1" applyFill="1" applyBorder="1" applyAlignment="1">
      <alignment wrapText="1"/>
    </xf>
    <xf numFmtId="0" fontId="55" fillId="0" borderId="29" xfId="0" applyFont="1" applyBorder="1"/>
    <xf numFmtId="4" fontId="55" fillId="0" borderId="5" xfId="0" applyNumberFormat="1" applyFont="1" applyBorder="1"/>
    <xf numFmtId="0" fontId="15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5" fillId="0" borderId="2" xfId="0" quotePrefix="1" applyFont="1" applyBorder="1" applyAlignment="1">
      <alignment horizontal="left" vertical="center"/>
    </xf>
    <xf numFmtId="4" fontId="6" fillId="0" borderId="3" xfId="0" applyNumberFormat="1" applyFont="1" applyBorder="1" applyProtection="1">
      <protection locked="0"/>
    </xf>
    <xf numFmtId="0" fontId="54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5" fillId="8" borderId="3" xfId="0" quotePrefix="1" applyFont="1" applyFill="1" applyBorder="1" applyAlignment="1">
      <alignment horizontal="left" vertical="center"/>
    </xf>
    <xf numFmtId="0" fontId="15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4" fontId="30" fillId="0" borderId="0" xfId="0" applyNumberFormat="1" applyFont="1"/>
    <xf numFmtId="4" fontId="3" fillId="0" borderId="0" xfId="0" applyNumberFormat="1" applyFont="1" applyAlignment="1">
      <alignment horizontal="right" wrapText="1"/>
    </xf>
    <xf numFmtId="0" fontId="26" fillId="0" borderId="0" xfId="0" quotePrefix="1" applyFont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7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18" xfId="0" quotePrefix="1" applyFont="1" applyBorder="1" applyAlignment="1">
      <alignment horizontal="left" vertical="center"/>
    </xf>
    <xf numFmtId="0" fontId="9" fillId="0" borderId="26" xfId="0" quotePrefix="1" applyFont="1" applyBorder="1" applyAlignment="1">
      <alignment horizontal="left" vertical="center"/>
    </xf>
    <xf numFmtId="4" fontId="55" fillId="0" borderId="26" xfId="0" applyNumberFormat="1" applyFont="1" applyBorder="1"/>
    <xf numFmtId="4" fontId="30" fillId="0" borderId="5" xfId="0" applyNumberFormat="1" applyFont="1" applyBorder="1"/>
    <xf numFmtId="0" fontId="9" fillId="0" borderId="5" xfId="0" quotePrefix="1" applyFont="1" applyBorder="1" applyAlignment="1">
      <alignment horizontal="left" vertical="center"/>
    </xf>
    <xf numFmtId="0" fontId="26" fillId="0" borderId="5" xfId="0" quotePrefix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8" fillId="0" borderId="29" xfId="0" quotePrefix="1" applyFont="1" applyBorder="1" applyAlignment="1">
      <alignment horizontal="left" vertical="center"/>
    </xf>
    <xf numFmtId="0" fontId="28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9" fillId="0" borderId="29" xfId="0" quotePrefix="1" applyFont="1" applyBorder="1" applyAlignment="1">
      <alignment horizontal="left" vertical="center"/>
    </xf>
    <xf numFmtId="0" fontId="26" fillId="0" borderId="29" xfId="0" quotePrefix="1" applyFont="1" applyBorder="1" applyAlignment="1">
      <alignment horizontal="left" vertical="center"/>
    </xf>
    <xf numFmtId="0" fontId="29" fillId="0" borderId="7" xfId="0" quotePrefix="1" applyFont="1" applyBorder="1" applyAlignment="1">
      <alignment horizontal="left" vertical="center"/>
    </xf>
    <xf numFmtId="4" fontId="30" fillId="0" borderId="7" xfId="0" applyNumberFormat="1" applyFont="1" applyBorder="1"/>
    <xf numFmtId="4" fontId="30" fillId="0" borderId="29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29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18" xfId="0" quotePrefix="1" applyFont="1" applyFill="1" applyBorder="1" applyAlignment="1">
      <alignment horizontal="left" vertical="center"/>
    </xf>
    <xf numFmtId="0" fontId="9" fillId="16" borderId="1" xfId="0" applyFont="1" applyFill="1" applyBorder="1" applyAlignment="1">
      <alignment horizontal="left" vertical="center" wrapText="1"/>
    </xf>
    <xf numFmtId="0" fontId="9" fillId="16" borderId="3" xfId="0" applyFont="1" applyFill="1" applyBorder="1" applyAlignment="1">
      <alignment horizontal="left" vertical="center" wrapText="1"/>
    </xf>
    <xf numFmtId="0" fontId="9" fillId="16" borderId="4" xfId="0" applyFont="1" applyFill="1" applyBorder="1" applyAlignment="1">
      <alignment horizontal="left" vertical="center" wrapText="1"/>
    </xf>
    <xf numFmtId="4" fontId="6" fillId="16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41" fillId="8" borderId="3" xfId="0" quotePrefix="1" applyFont="1" applyFill="1" applyBorder="1" applyAlignment="1">
      <alignment horizontal="left" vertical="center"/>
    </xf>
    <xf numFmtId="0" fontId="58" fillId="8" borderId="3" xfId="0" quotePrefix="1" applyFont="1" applyFill="1" applyBorder="1" applyAlignment="1">
      <alignment horizontal="left" vertical="center"/>
    </xf>
    <xf numFmtId="0" fontId="47" fillId="8" borderId="2" xfId="0" quotePrefix="1" applyFont="1" applyFill="1" applyBorder="1" applyAlignment="1">
      <alignment horizontal="left" vertical="center"/>
    </xf>
    <xf numFmtId="0" fontId="41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/>
    </xf>
    <xf numFmtId="0" fontId="9" fillId="16" borderId="3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2" fontId="7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48" fillId="8" borderId="14" xfId="0" applyNumberFormat="1" applyFont="1" applyFill="1" applyBorder="1"/>
    <xf numFmtId="4" fontId="48" fillId="8" borderId="19" xfId="0" applyNumberFormat="1" applyFont="1" applyFill="1" applyBorder="1"/>
    <xf numFmtId="4" fontId="48" fillId="8" borderId="21" xfId="0" applyNumberFormat="1" applyFont="1" applyFill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5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17" xfId="0" applyNumberFormat="1" applyBorder="1"/>
    <xf numFmtId="4" fontId="0" fillId="0" borderId="16" xfId="0" applyNumberFormat="1" applyBorder="1"/>
    <xf numFmtId="4" fontId="0" fillId="0" borderId="25" xfId="0" applyNumberFormat="1" applyBorder="1"/>
    <xf numFmtId="4" fontId="7" fillId="2" borderId="0" xfId="0" quotePrefix="1" applyNumberFormat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/>
    </xf>
    <xf numFmtId="4" fontId="3" fillId="0" borderId="26" xfId="0" applyNumberFormat="1" applyFont="1" applyBorder="1" applyAlignment="1">
      <alignment horizontal="right"/>
    </xf>
    <xf numFmtId="4" fontId="48" fillId="8" borderId="14" xfId="0" applyNumberFormat="1" applyFont="1" applyFill="1" applyBorder="1" applyAlignment="1">
      <alignment vertical="center"/>
    </xf>
    <xf numFmtId="4" fontId="48" fillId="8" borderId="2" xfId="0" applyNumberFormat="1" applyFont="1" applyFill="1" applyBorder="1" applyAlignment="1">
      <alignment vertical="center"/>
    </xf>
    <xf numFmtId="4" fontId="22" fillId="0" borderId="36" xfId="10" applyNumberFormat="1" applyFont="1" applyBorder="1" applyProtection="1">
      <alignment horizontal="right" vertical="center"/>
      <protection locked="0"/>
    </xf>
    <xf numFmtId="4" fontId="22" fillId="0" borderId="37" xfId="10" applyNumberFormat="1" applyFont="1" applyBorder="1" applyProtection="1">
      <alignment horizontal="right" vertical="center"/>
      <protection locked="0"/>
    </xf>
    <xf numFmtId="4" fontId="22" fillId="0" borderId="38" xfId="10" applyNumberFormat="1" applyFont="1" applyBorder="1" applyProtection="1">
      <alignment horizontal="right" vertical="center"/>
      <protection locked="0"/>
    </xf>
    <xf numFmtId="4" fontId="22" fillId="8" borderId="40" xfId="7" applyNumberFormat="1" applyFont="1" applyFill="1" applyBorder="1" applyProtection="1">
      <alignment vertical="center"/>
    </xf>
    <xf numFmtId="4" fontId="22" fillId="8" borderId="36" xfId="7" applyNumberFormat="1" applyFont="1" applyFill="1" applyBorder="1" applyProtection="1">
      <alignment vertical="center"/>
    </xf>
    <xf numFmtId="4" fontId="21" fillId="8" borderId="40" xfId="7" applyNumberFormat="1" applyFont="1" applyFill="1" applyBorder="1" applyProtection="1">
      <alignment vertical="center"/>
    </xf>
    <xf numFmtId="4" fontId="22" fillId="8" borderId="39" xfId="7" applyNumberFormat="1" applyFont="1" applyFill="1" applyBorder="1" applyProtection="1">
      <alignment vertical="center"/>
    </xf>
    <xf numFmtId="4" fontId="48" fillId="8" borderId="23" xfId="0" applyNumberFormat="1" applyFont="1" applyFill="1" applyBorder="1"/>
    <xf numFmtId="4" fontId="48" fillId="8" borderId="43" xfId="0" applyNumberFormat="1" applyFont="1" applyFill="1" applyBorder="1"/>
    <xf numFmtId="4" fontId="22" fillId="0" borderId="42" xfId="10" applyNumberFormat="1" applyFont="1" applyBorder="1" applyProtection="1">
      <alignment horizontal="right" vertical="center"/>
      <protection locked="0"/>
    </xf>
    <xf numFmtId="4" fontId="48" fillId="8" borderId="24" xfId="0" applyNumberFormat="1" applyFont="1" applyFill="1" applyBorder="1"/>
    <xf numFmtId="4" fontId="21" fillId="8" borderId="35" xfId="7" applyNumberFormat="1" applyFont="1" applyFill="1" applyBorder="1" applyProtection="1">
      <alignment vertical="center"/>
    </xf>
    <xf numFmtId="4" fontId="48" fillId="8" borderId="19" xfId="0" applyNumberFormat="1" applyFont="1" applyFill="1" applyBorder="1" applyAlignment="1">
      <alignment vertical="center"/>
    </xf>
    <xf numFmtId="4" fontId="48" fillId="8" borderId="43" xfId="0" applyNumberFormat="1" applyFont="1" applyFill="1" applyBorder="1" applyAlignment="1">
      <alignment vertical="center"/>
    </xf>
    <xf numFmtId="4" fontId="48" fillId="8" borderId="23" xfId="0" applyNumberFormat="1" applyFont="1" applyFill="1" applyBorder="1" applyAlignment="1">
      <alignment vertical="center"/>
    </xf>
    <xf numFmtId="4" fontId="22" fillId="0" borderId="44" xfId="10" applyNumberFormat="1" applyFont="1" applyBorder="1" applyProtection="1">
      <alignment horizontal="right" vertical="center"/>
      <protection locked="0"/>
    </xf>
    <xf numFmtId="4" fontId="22" fillId="8" borderId="38" xfId="7" applyNumberFormat="1" applyFont="1" applyFill="1" applyBorder="1" applyProtection="1">
      <alignment vertical="center"/>
    </xf>
    <xf numFmtId="4" fontId="48" fillId="8" borderId="24" xfId="0" applyNumberFormat="1" applyFont="1" applyFill="1" applyBorder="1" applyAlignment="1">
      <alignment vertical="center"/>
    </xf>
    <xf numFmtId="4" fontId="22" fillId="8" borderId="34" xfId="7" applyNumberFormat="1" applyFont="1" applyFill="1" applyBorder="1" applyProtection="1">
      <alignment vertical="center"/>
    </xf>
    <xf numFmtId="4" fontId="48" fillId="8" borderId="21" xfId="0" applyNumberFormat="1" applyFont="1" applyFill="1" applyBorder="1" applyAlignment="1">
      <alignment vertical="center"/>
    </xf>
    <xf numFmtId="4" fontId="21" fillId="8" borderId="36" xfId="7" applyNumberFormat="1" applyFont="1" applyFill="1" applyBorder="1" applyProtection="1">
      <alignment vertical="center"/>
    </xf>
    <xf numFmtId="4" fontId="20" fillId="2" borderId="45" xfId="0" applyNumberFormat="1" applyFont="1" applyFill="1" applyBorder="1" applyAlignment="1">
      <alignment vertical="center"/>
    </xf>
    <xf numFmtId="4" fontId="21" fillId="17" borderId="40" xfId="7" applyNumberFormat="1" applyFont="1" applyFill="1" applyBorder="1" applyProtection="1">
      <alignment vertical="center"/>
    </xf>
    <xf numFmtId="4" fontId="21" fillId="8" borderId="44" xfId="7" applyNumberFormat="1" applyFont="1" applyFill="1" applyBorder="1" applyProtection="1">
      <alignment vertical="center"/>
    </xf>
    <xf numFmtId="4" fontId="46" fillId="3" borderId="46" xfId="0" applyNumberFormat="1" applyFont="1" applyFill="1" applyBorder="1" applyAlignment="1">
      <alignment horizontal="center" vertical="center" wrapText="1"/>
    </xf>
    <xf numFmtId="4" fontId="46" fillId="3" borderId="47" xfId="0" applyNumberFormat="1" applyFont="1" applyFill="1" applyBorder="1" applyAlignment="1">
      <alignment horizontal="center" vertical="center" wrapText="1"/>
    </xf>
    <xf numFmtId="4" fontId="46" fillId="3" borderId="14" xfId="0" applyNumberFormat="1" applyFont="1" applyFill="1" applyBorder="1" applyAlignment="1">
      <alignment horizontal="center" vertical="center" wrapText="1"/>
    </xf>
    <xf numFmtId="4" fontId="46" fillId="3" borderId="31" xfId="0" applyNumberFormat="1" applyFont="1" applyFill="1" applyBorder="1" applyAlignment="1">
      <alignment horizontal="center" vertical="center" wrapText="1"/>
    </xf>
    <xf numFmtId="4" fontId="46" fillId="3" borderId="48" xfId="0" applyNumberFormat="1" applyFont="1" applyFill="1" applyBorder="1" applyAlignment="1">
      <alignment horizontal="center" vertical="center" wrapText="1"/>
    </xf>
    <xf numFmtId="4" fontId="46" fillId="3" borderId="49" xfId="0" applyNumberFormat="1" applyFont="1" applyFill="1" applyBorder="1" applyAlignment="1">
      <alignment horizontal="center" vertical="center" wrapText="1"/>
    </xf>
    <xf numFmtId="4" fontId="46" fillId="3" borderId="19" xfId="0" applyNumberFormat="1" applyFont="1" applyFill="1" applyBorder="1" applyAlignment="1">
      <alignment horizontal="center" vertical="center" wrapText="1"/>
    </xf>
    <xf numFmtId="4" fontId="46" fillId="3" borderId="50" xfId="0" applyNumberFormat="1" applyFont="1" applyFill="1" applyBorder="1" applyAlignment="1">
      <alignment horizontal="center" vertical="center" wrapText="1"/>
    </xf>
    <xf numFmtId="4" fontId="21" fillId="8" borderId="34" xfId="7" applyNumberFormat="1" applyFont="1" applyFill="1" applyBorder="1" applyProtection="1">
      <alignment vertical="center"/>
    </xf>
    <xf numFmtId="4" fontId="21" fillId="17" borderId="30" xfId="7" applyNumberFormat="1" applyFont="1" applyFill="1" applyBorder="1" applyProtection="1">
      <alignment vertical="center"/>
    </xf>
    <xf numFmtId="4" fontId="21" fillId="17" borderId="51" xfId="7" applyNumberFormat="1" applyFont="1" applyFill="1" applyBorder="1" applyProtection="1">
      <alignment vertical="center"/>
    </xf>
    <xf numFmtId="4" fontId="6" fillId="3" borderId="30" xfId="0" applyNumberFormat="1" applyFont="1" applyFill="1" applyBorder="1" applyAlignment="1">
      <alignment horizontal="center" vertical="center" wrapText="1"/>
    </xf>
    <xf numFmtId="4" fontId="6" fillId="3" borderId="51" xfId="0" quotePrefix="1" applyNumberFormat="1" applyFont="1" applyFill="1" applyBorder="1" applyAlignment="1">
      <alignment horizontal="center" vertical="center" wrapText="1"/>
    </xf>
    <xf numFmtId="4" fontId="6" fillId="3" borderId="30" xfId="0" quotePrefix="1" applyNumberFormat="1" applyFont="1" applyFill="1" applyBorder="1" applyAlignment="1">
      <alignment horizontal="center" vertical="center" wrapText="1"/>
    </xf>
    <xf numFmtId="4" fontId="20" fillId="0" borderId="36" xfId="9" quotePrefix="1" applyNumberFormat="1" applyFont="1" applyFill="1" applyBorder="1" applyAlignment="1">
      <alignment vertical="center"/>
    </xf>
    <xf numFmtId="4" fontId="48" fillId="8" borderId="2" xfId="0" applyNumberFormat="1" applyFont="1" applyFill="1" applyBorder="1"/>
    <xf numFmtId="4" fontId="22" fillId="0" borderId="52" xfId="10" applyNumberFormat="1" applyFont="1" applyBorder="1" applyProtection="1">
      <alignment horizontal="right" vertical="center"/>
      <protection locked="0"/>
    </xf>
    <xf numFmtId="4" fontId="21" fillId="8" borderId="52" xfId="7" applyNumberFormat="1" applyFont="1" applyFill="1" applyBorder="1" applyProtection="1">
      <alignment vertical="center"/>
    </xf>
    <xf numFmtId="4" fontId="20" fillId="2" borderId="5" xfId="0" applyNumberFormat="1" applyFont="1" applyFill="1" applyBorder="1" applyAlignment="1">
      <alignment vertical="center"/>
    </xf>
    <xf numFmtId="4" fontId="22" fillId="0" borderId="33" xfId="10" applyNumberFormat="1" applyFont="1" applyBorder="1" applyProtection="1">
      <alignment horizontal="right" vertical="center"/>
      <protection locked="0"/>
    </xf>
    <xf numFmtId="4" fontId="22" fillId="8" borderId="33" xfId="7" applyNumberFormat="1" applyFont="1" applyFill="1" applyBorder="1" applyProtection="1">
      <alignment vertical="center"/>
    </xf>
    <xf numFmtId="4" fontId="22" fillId="8" borderId="52" xfId="7" applyNumberFormat="1" applyFont="1" applyFill="1" applyBorder="1" applyProtection="1">
      <alignment vertical="center"/>
    </xf>
    <xf numFmtId="4" fontId="21" fillId="17" borderId="33" xfId="7" applyNumberFormat="1" applyFont="1" applyFill="1" applyBorder="1" applyProtection="1">
      <alignment vertical="center"/>
    </xf>
    <xf numFmtId="4" fontId="22" fillId="8" borderId="53" xfId="7" applyNumberFormat="1" applyFont="1" applyFill="1" applyBorder="1" applyProtection="1">
      <alignment vertical="center"/>
    </xf>
    <xf numFmtId="0" fontId="46" fillId="3" borderId="18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49" fontId="45" fillId="0" borderId="32" xfId="3" applyNumberFormat="1" applyFont="1" applyBorder="1" applyAlignment="1" applyProtection="1">
      <alignment horizontal="left"/>
    </xf>
    <xf numFmtId="49" fontId="45" fillId="0" borderId="14" xfId="3" applyNumberFormat="1" applyFont="1" applyBorder="1" applyAlignment="1" applyProtection="1">
      <alignment horizontal="left"/>
    </xf>
    <xf numFmtId="49" fontId="45" fillId="0" borderId="31" xfId="3" applyNumberFormat="1" applyFont="1" applyBorder="1" applyAlignment="1" applyProtection="1">
      <alignment horizontal="left"/>
    </xf>
    <xf numFmtId="1" fontId="7" fillId="16" borderId="51" xfId="6" quotePrefix="1" applyNumberFormat="1" applyFont="1" applyFill="1" applyBorder="1" applyAlignment="1" applyProtection="1">
      <alignment horizontal="center" vertical="center"/>
    </xf>
    <xf numFmtId="0" fontId="47" fillId="16" borderId="30" xfId="6" quotePrefix="1" applyFont="1" applyFill="1" applyBorder="1" applyProtection="1">
      <alignment horizontal="left" vertical="center" indent="1"/>
    </xf>
    <xf numFmtId="0" fontId="20" fillId="17" borderId="51" xfId="8" quotePrefix="1" applyFont="1" applyFill="1" applyBorder="1" applyAlignment="1" applyProtection="1">
      <alignment horizontal="center" vertical="center"/>
    </xf>
    <xf numFmtId="0" fontId="20" fillId="17" borderId="30" xfId="8" quotePrefix="1" applyFont="1" applyFill="1" applyBorder="1" applyProtection="1">
      <alignment horizontal="left" vertical="center" wrapText="1" indent="1"/>
    </xf>
    <xf numFmtId="0" fontId="21" fillId="0" borderId="35" xfId="9" quotePrefix="1" applyFont="1" applyFill="1" applyBorder="1" applyProtection="1">
      <alignment horizontal="left" vertical="center" indent="1"/>
    </xf>
    <xf numFmtId="0" fontId="21" fillId="0" borderId="36" xfId="9" quotePrefix="1" applyFont="1" applyFill="1" applyBorder="1" applyProtection="1">
      <alignment horizontal="left" vertical="center" indent="1"/>
    </xf>
    <xf numFmtId="0" fontId="20" fillId="0" borderId="36" xfId="9" quotePrefix="1" applyFont="1" applyFill="1" applyBorder="1">
      <alignment horizontal="left" vertical="center" indent="1"/>
    </xf>
    <xf numFmtId="0" fontId="21" fillId="0" borderId="36" xfId="9" quotePrefix="1" applyFont="1" applyFill="1" applyBorder="1">
      <alignment horizontal="left" vertical="center" indent="1"/>
    </xf>
    <xf numFmtId="0" fontId="20" fillId="0" borderId="36" xfId="9" quotePrefix="1" applyFont="1" applyFill="1" applyBorder="1" applyAlignment="1">
      <alignment horizontal="left" vertical="center" wrapText="1" indent="1"/>
    </xf>
    <xf numFmtId="0" fontId="44" fillId="0" borderId="36" xfId="9" quotePrefix="1" applyFont="1" applyFill="1" applyBorder="1" applyAlignment="1">
      <alignment horizontal="left" vertical="center" wrapText="1" indent="1"/>
    </xf>
    <xf numFmtId="0" fontId="20" fillId="0" borderId="54" xfId="9" quotePrefix="1" applyFont="1" applyFill="1" applyBorder="1">
      <alignment horizontal="left" vertical="center" indent="1"/>
    </xf>
    <xf numFmtId="0" fontId="21" fillId="0" borderId="21" xfId="9" quotePrefix="1" applyFont="1" applyFill="1" applyBorder="1">
      <alignment horizontal="left" vertical="center" indent="1"/>
    </xf>
    <xf numFmtId="0" fontId="20" fillId="0" borderId="21" xfId="9" quotePrefix="1" applyFont="1" applyFill="1" applyBorder="1">
      <alignment horizontal="left" vertical="center" indent="1"/>
    </xf>
    <xf numFmtId="0" fontId="49" fillId="0" borderId="40" xfId="9" quotePrefix="1" applyFont="1" applyFill="1" applyBorder="1">
      <alignment horizontal="left" vertical="center" indent="1"/>
    </xf>
    <xf numFmtId="0" fontId="20" fillId="0" borderId="55" xfId="9" quotePrefix="1" applyFont="1" applyFill="1" applyBorder="1">
      <alignment horizontal="left" vertical="center" indent="1"/>
    </xf>
    <xf numFmtId="0" fontId="21" fillId="17" borderId="40" xfId="8" quotePrefix="1" applyFont="1" applyFill="1" applyBorder="1">
      <alignment horizontal="left" vertical="center" wrapText="1" indent="1"/>
    </xf>
    <xf numFmtId="0" fontId="49" fillId="0" borderId="36" xfId="9" quotePrefix="1" applyFont="1" applyFill="1" applyBorder="1">
      <alignment horizontal="left" vertical="center" indent="1"/>
    </xf>
    <xf numFmtId="0" fontId="44" fillId="0" borderId="36" xfId="9" quotePrefix="1" applyFont="1" applyFill="1" applyBorder="1">
      <alignment horizontal="left" vertical="center" indent="1"/>
    </xf>
    <xf numFmtId="0" fontId="20" fillId="0" borderId="37" xfId="9" quotePrefix="1" applyFont="1" applyFill="1" applyBorder="1">
      <alignment horizontal="left" vertical="center" indent="1"/>
    </xf>
    <xf numFmtId="1" fontId="21" fillId="0" borderId="35" xfId="9" quotePrefix="1" applyNumberFormat="1" applyFont="1" applyFill="1" applyBorder="1" applyAlignment="1" applyProtection="1">
      <alignment horizontal="right" vertical="center"/>
    </xf>
    <xf numFmtId="1" fontId="21" fillId="0" borderId="36" xfId="9" quotePrefix="1" applyNumberFormat="1" applyFont="1" applyFill="1" applyBorder="1" applyAlignment="1" applyProtection="1">
      <alignment horizontal="right" vertical="center"/>
    </xf>
    <xf numFmtId="1" fontId="20" fillId="0" borderId="36" xfId="9" quotePrefix="1" applyNumberFormat="1" applyFont="1" applyFill="1" applyBorder="1" applyAlignment="1">
      <alignment horizontal="right" vertical="center"/>
    </xf>
    <xf numFmtId="1" fontId="21" fillId="0" borderId="36" xfId="9" quotePrefix="1" applyNumberFormat="1" applyFont="1" applyFill="1" applyBorder="1" applyAlignment="1">
      <alignment horizontal="right" vertical="center"/>
    </xf>
    <xf numFmtId="1" fontId="21" fillId="0" borderId="39" xfId="9" quotePrefix="1" applyNumberFormat="1" applyFont="1" applyFill="1" applyBorder="1" applyAlignment="1">
      <alignment horizontal="right" vertical="center"/>
    </xf>
    <xf numFmtId="1" fontId="20" fillId="0" borderId="54" xfId="9" quotePrefix="1" applyNumberFormat="1" applyFont="1" applyFill="1" applyBorder="1" applyAlignment="1">
      <alignment horizontal="right" vertical="center"/>
    </xf>
    <xf numFmtId="1" fontId="49" fillId="0" borderId="40" xfId="9" quotePrefix="1" applyNumberFormat="1" applyFont="1" applyFill="1" applyBorder="1" applyAlignment="1">
      <alignment horizontal="right" vertical="center"/>
    </xf>
    <xf numFmtId="1" fontId="20" fillId="0" borderId="55" xfId="9" quotePrefix="1" applyNumberFormat="1" applyFont="1" applyFill="1" applyBorder="1" applyAlignment="1">
      <alignment horizontal="right" vertical="center"/>
    </xf>
    <xf numFmtId="1" fontId="21" fillId="17" borderId="40" xfId="8" quotePrefix="1" applyNumberFormat="1" applyFont="1" applyFill="1" applyBorder="1" applyAlignment="1">
      <alignment horizontal="right" vertical="center" wrapText="1"/>
    </xf>
    <xf numFmtId="1" fontId="49" fillId="0" borderId="36" xfId="9" quotePrefix="1" applyNumberFormat="1" applyFont="1" applyFill="1" applyBorder="1" applyAlignment="1">
      <alignment horizontal="right" vertical="center"/>
    </xf>
    <xf numFmtId="1" fontId="20" fillId="0" borderId="37" xfId="9" quotePrefix="1" applyNumberFormat="1" applyFont="1" applyFill="1" applyBorder="1" applyAlignment="1">
      <alignment horizontal="right" vertical="center"/>
    </xf>
    <xf numFmtId="4" fontId="22" fillId="0" borderId="40" xfId="10" applyNumberFormat="1" applyFont="1" applyBorder="1" applyProtection="1">
      <alignment horizontal="right" vertical="center"/>
      <protection locked="0"/>
    </xf>
    <xf numFmtId="4" fontId="22" fillId="0" borderId="34" xfId="10" applyNumberFormat="1" applyFont="1" applyBorder="1" applyProtection="1">
      <alignment horizontal="right" vertical="center"/>
      <protection locked="0"/>
    </xf>
    <xf numFmtId="4" fontId="22" fillId="0" borderId="54" xfId="10" applyNumberFormat="1" applyFont="1" applyBorder="1" applyProtection="1">
      <alignment horizontal="right" vertical="center"/>
      <protection locked="0"/>
    </xf>
    <xf numFmtId="4" fontId="22" fillId="0" borderId="14" xfId="10" applyNumberFormat="1" applyFont="1" applyBorder="1" applyProtection="1">
      <alignment horizontal="right" vertical="center"/>
      <protection locked="0"/>
    </xf>
    <xf numFmtId="4" fontId="21" fillId="8" borderId="54" xfId="7" applyNumberFormat="1" applyFont="1" applyFill="1" applyBorder="1" applyProtection="1">
      <alignment vertical="center"/>
    </xf>
    <xf numFmtId="4" fontId="22" fillId="8" borderId="54" xfId="7" applyNumberFormat="1" applyFont="1" applyFill="1" applyBorder="1" applyProtection="1">
      <alignment vertical="center"/>
    </xf>
    <xf numFmtId="4" fontId="22" fillId="8" borderId="14" xfId="7" applyNumberFormat="1" applyFont="1" applyFill="1" applyBorder="1" applyProtection="1">
      <alignment vertical="center"/>
    </xf>
    <xf numFmtId="4" fontId="22" fillId="0" borderId="56" xfId="10" applyNumberFormat="1" applyFont="1" applyBorder="1" applyProtection="1">
      <alignment horizontal="right" vertical="center"/>
      <protection locked="0"/>
    </xf>
    <xf numFmtId="4" fontId="22" fillId="0" borderId="57" xfId="10" applyNumberFormat="1" applyFont="1" applyBorder="1" applyProtection="1">
      <alignment horizontal="right" vertical="center"/>
      <protection locked="0"/>
    </xf>
    <xf numFmtId="4" fontId="22" fillId="0" borderId="41" xfId="10" applyNumberFormat="1" applyFont="1" applyBorder="1" applyProtection="1">
      <alignment horizontal="right" vertical="center"/>
      <protection locked="0"/>
    </xf>
    <xf numFmtId="4" fontId="21" fillId="17" borderId="21" xfId="7" applyNumberFormat="1" applyFont="1" applyFill="1" applyBorder="1" applyProtection="1">
      <alignment vertical="center"/>
    </xf>
    <xf numFmtId="4" fontId="20" fillId="2" borderId="40" xfId="0" applyNumberFormat="1" applyFont="1" applyFill="1" applyBorder="1" applyAlignment="1">
      <alignment vertical="center"/>
    </xf>
    <xf numFmtId="4" fontId="22" fillId="8" borderId="58" xfId="7" applyNumberFormat="1" applyFont="1" applyFill="1" applyBorder="1" applyProtection="1">
      <alignment vertical="center"/>
    </xf>
    <xf numFmtId="4" fontId="22" fillId="8" borderId="45" xfId="7" applyNumberFormat="1" applyFont="1" applyFill="1" applyBorder="1" applyProtection="1">
      <alignment vertical="center"/>
    </xf>
    <xf numFmtId="4" fontId="22" fillId="8" borderId="59" xfId="7" applyNumberFormat="1" applyFont="1" applyFill="1" applyBorder="1" applyProtection="1">
      <alignment vertical="center"/>
    </xf>
    <xf numFmtId="4" fontId="18" fillId="0" borderId="0" xfId="3" applyNumberFormat="1" applyFont="1" applyBorder="1" applyProtection="1"/>
    <xf numFmtId="4" fontId="3" fillId="0" borderId="3" xfId="0" applyNumberFormat="1" applyFont="1" applyBorder="1"/>
    <xf numFmtId="0" fontId="25" fillId="8" borderId="2" xfId="0" quotePrefix="1" applyFont="1" applyFill="1" applyBorder="1" applyAlignment="1">
      <alignment horizontal="left" vertical="center"/>
    </xf>
    <xf numFmtId="0" fontId="54" fillId="8" borderId="2" xfId="0" applyFont="1" applyFill="1" applyBorder="1" applyAlignment="1">
      <alignment wrapText="1"/>
    </xf>
    <xf numFmtId="4" fontId="6" fillId="8" borderId="3" xfId="0" applyNumberFormat="1" applyFont="1" applyFill="1" applyBorder="1" applyProtection="1">
      <protection locked="0"/>
    </xf>
    <xf numFmtId="2" fontId="7" fillId="0" borderId="3" xfId="0" applyNumberFormat="1" applyFont="1" applyBorder="1" applyAlignment="1">
      <alignment vertical="center"/>
    </xf>
    <xf numFmtId="4" fontId="30" fillId="0" borderId="28" xfId="0" applyNumberFormat="1" applyFont="1" applyBorder="1"/>
    <xf numFmtId="4" fontId="30" fillId="0" borderId="20" xfId="0" applyNumberFormat="1" applyFont="1" applyBorder="1"/>
    <xf numFmtId="4" fontId="30" fillId="0" borderId="13" xfId="0" applyNumberFormat="1" applyFont="1" applyBorder="1"/>
    <xf numFmtId="164" fontId="20" fillId="0" borderId="7" xfId="3" applyFont="1" applyBorder="1" applyProtection="1"/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1" fillId="0" borderId="0" xfId="0" applyFont="1" applyAlignment="1">
      <alignment horizontal="center" vertical="top" wrapText="1"/>
    </xf>
    <xf numFmtId="164" fontId="20" fillId="0" borderId="0" xfId="3" applyFont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vertical="center" wrapText="1"/>
    </xf>
    <xf numFmtId="164" fontId="43" fillId="8" borderId="3" xfId="3" applyFont="1" applyFill="1" applyBorder="1" applyAlignment="1" applyProtection="1">
      <alignment horizontal="left" wrapText="1"/>
      <protection locked="0"/>
    </xf>
    <xf numFmtId="0" fontId="54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0" fillId="11" borderId="1" xfId="0" applyFill="1" applyBorder="1" applyAlignment="1">
      <alignment horizontal="right"/>
    </xf>
    <xf numFmtId="0" fontId="0" fillId="11" borderId="4" xfId="0" applyFill="1" applyBorder="1" applyAlignment="1">
      <alignment horizontal="right"/>
    </xf>
    <xf numFmtId="49" fontId="0" fillId="18" borderId="1" xfId="0" applyNumberFormat="1" applyFill="1" applyBorder="1" applyAlignment="1">
      <alignment vertical="center"/>
    </xf>
    <xf numFmtId="49" fontId="0" fillId="18" borderId="2" xfId="0" applyNumberFormat="1" applyFill="1" applyBorder="1" applyAlignment="1">
      <alignment vertical="center"/>
    </xf>
    <xf numFmtId="49" fontId="0" fillId="18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49" fontId="5" fillId="18" borderId="1" xfId="0" applyNumberFormat="1" applyFont="1" applyFill="1" applyBorder="1" applyAlignment="1">
      <alignment vertical="center" wrapText="1"/>
    </xf>
    <xf numFmtId="49" fontId="5" fillId="18" borderId="2" xfId="0" applyNumberFormat="1" applyFont="1" applyFill="1" applyBorder="1" applyAlignment="1">
      <alignment vertical="center" wrapText="1"/>
    </xf>
    <xf numFmtId="49" fontId="5" fillId="18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59" fillId="0" borderId="28" xfId="3" applyFont="1" applyFill="1" applyBorder="1" applyAlignment="1" applyProtection="1">
      <alignment horizontal="center" vertical="center" wrapText="1"/>
      <protection locked="0"/>
    </xf>
    <xf numFmtId="164" fontId="59" fillId="0" borderId="0" xfId="3" applyFont="1" applyFill="1" applyBorder="1" applyAlignment="1" applyProtection="1">
      <alignment horizontal="center" vertical="center" wrapText="1"/>
      <protection locked="0"/>
    </xf>
    <xf numFmtId="164" fontId="20" fillId="0" borderId="1" xfId="4" applyNumberFormat="1" applyFont="1" applyBorder="1" applyAlignment="1" applyProtection="1"/>
    <xf numFmtId="0" fontId="0" fillId="0" borderId="4" xfId="0" applyBorder="1" applyAlignment="1"/>
    <xf numFmtId="49" fontId="60" fillId="18" borderId="1" xfId="0" applyNumberFormat="1" applyFont="1" applyFill="1" applyBorder="1" applyAlignment="1">
      <alignment vertical="center" wrapText="1"/>
    </xf>
    <xf numFmtId="49" fontId="60" fillId="18" borderId="2" xfId="0" applyNumberFormat="1" applyFont="1" applyFill="1" applyBorder="1" applyAlignment="1">
      <alignment vertical="center" wrapText="1"/>
    </xf>
    <xf numFmtId="49" fontId="60" fillId="18" borderId="4" xfId="0" applyNumberFormat="1" applyFont="1" applyFill="1" applyBorder="1" applyAlignment="1">
      <alignment vertical="center" wrapText="1"/>
    </xf>
    <xf numFmtId="0" fontId="62" fillId="0" borderId="0" xfId="0" applyFont="1"/>
    <xf numFmtId="0" fontId="63" fillId="0" borderId="0" xfId="0" applyFont="1"/>
    <xf numFmtId="166" fontId="7" fillId="19" borderId="60" xfId="0" applyNumberFormat="1" applyFont="1" applyFill="1" applyBorder="1" applyAlignment="1" applyProtection="1">
      <alignment horizontal="right" vertical="top" wrapText="1" readingOrder="1"/>
      <protection locked="0"/>
    </xf>
    <xf numFmtId="166" fontId="3" fillId="19" borderId="60" xfId="0" applyNumberFormat="1" applyFont="1" applyFill="1" applyBorder="1" applyAlignment="1" applyProtection="1">
      <alignment horizontal="right" vertical="top" wrapText="1" readingOrder="1"/>
      <protection locked="0"/>
    </xf>
    <xf numFmtId="4" fontId="42" fillId="20" borderId="7" xfId="11" applyNumberFormat="1" applyFont="1" applyFill="1" applyBorder="1"/>
  </cellXfs>
  <cellStyles count="12">
    <cellStyle name="Hiperveza 2" xfId="4"/>
    <cellStyle name="Normalno" xfId="0" builtinId="0"/>
    <cellStyle name="Normalno 2" xfId="5"/>
    <cellStyle name="Normalno 4" xfId="11"/>
    <cellStyle name="Obično_List4" xfId="1"/>
    <cellStyle name="Obično_List7" xfId="2"/>
    <cellStyle name="SAPBEXaggData" xfId="7"/>
    <cellStyle name="SAPBEXHLevel1" xfId="6"/>
    <cellStyle name="SAPBEXHLevel2" xfId="8"/>
    <cellStyle name="SAPBEXHLevel3" xfId="9"/>
    <cellStyle name="SAPBEXstdData" xfId="10"/>
    <cellStyle name="Zarez 3" xfId="3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V36"/>
  <sheetViews>
    <sheetView tabSelected="1" zoomScaleNormal="100" workbookViewId="0">
      <selection activeCell="F35" sqref="F35"/>
    </sheetView>
  </sheetViews>
  <sheetFormatPr defaultRowHeight="15" x14ac:dyDescent="0.25"/>
  <cols>
    <col min="1" max="1" width="5.85546875" customWidth="1"/>
    <col min="6" max="6" width="19" customWidth="1"/>
    <col min="7" max="11" width="20.7109375" customWidth="1"/>
    <col min="12" max="12" width="25.28515625" customWidth="1"/>
  </cols>
  <sheetData>
    <row r="1" spans="1:12" x14ac:dyDescent="0.25">
      <c r="A1" s="457" t="s">
        <v>176</v>
      </c>
      <c r="B1" s="458"/>
      <c r="C1" s="459" t="s">
        <v>185</v>
      </c>
      <c r="D1" s="460"/>
      <c r="E1" s="460"/>
      <c r="F1" s="461"/>
    </row>
    <row r="2" spans="1:12" ht="42" customHeight="1" x14ac:dyDescent="0.25">
      <c r="B2" s="469" t="s">
        <v>180</v>
      </c>
      <c r="C2" s="469"/>
      <c r="D2" s="469"/>
      <c r="E2" s="469"/>
      <c r="F2" s="469"/>
      <c r="G2" s="469"/>
      <c r="H2" s="469"/>
      <c r="I2" s="469"/>
      <c r="J2" s="469"/>
      <c r="K2" s="469"/>
      <c r="L2" s="22"/>
    </row>
    <row r="3" spans="1:12" ht="6.6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customHeight="1" x14ac:dyDescent="0.25">
      <c r="B4" s="470" t="s">
        <v>8</v>
      </c>
      <c r="C4" s="470"/>
      <c r="D4" s="470"/>
      <c r="E4" s="470"/>
      <c r="F4" s="470"/>
      <c r="G4" s="470"/>
      <c r="H4" s="470"/>
      <c r="I4" s="470"/>
      <c r="J4" s="470"/>
      <c r="K4" s="470"/>
      <c r="L4" s="21"/>
    </row>
    <row r="5" spans="1:12" ht="5.4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8" customHeight="1" x14ac:dyDescent="0.25">
      <c r="B6" s="470" t="s">
        <v>36</v>
      </c>
      <c r="C6" s="470"/>
      <c r="D6" s="470"/>
      <c r="E6" s="470"/>
      <c r="F6" s="470"/>
      <c r="G6" s="470"/>
      <c r="H6" s="470"/>
      <c r="I6" s="470"/>
      <c r="J6" s="470"/>
      <c r="K6" s="470"/>
      <c r="L6" s="20"/>
    </row>
    <row r="7" spans="1:12" ht="10.15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20"/>
    </row>
    <row r="8" spans="1:12" ht="18" customHeight="1" x14ac:dyDescent="0.25">
      <c r="B8" s="447" t="s">
        <v>42</v>
      </c>
      <c r="C8" s="447"/>
      <c r="D8" s="447"/>
      <c r="E8" s="447"/>
      <c r="F8" s="447"/>
      <c r="G8" s="141"/>
      <c r="H8" s="141"/>
      <c r="I8" s="5"/>
      <c r="J8" s="6"/>
      <c r="K8" s="6"/>
    </row>
    <row r="9" spans="1:12" ht="25.5" x14ac:dyDescent="0.25">
      <c r="B9" s="450" t="s">
        <v>7</v>
      </c>
      <c r="C9" s="450"/>
      <c r="D9" s="450"/>
      <c r="E9" s="450"/>
      <c r="F9" s="451"/>
      <c r="G9" s="443" t="s">
        <v>181</v>
      </c>
      <c r="H9" s="443" t="s">
        <v>182</v>
      </c>
      <c r="I9" s="443" t="s">
        <v>183</v>
      </c>
      <c r="J9" s="443" t="s">
        <v>177</v>
      </c>
      <c r="K9" s="443" t="s">
        <v>184</v>
      </c>
    </row>
    <row r="10" spans="1:12" x14ac:dyDescent="0.25">
      <c r="B10" s="473">
        <v>1</v>
      </c>
      <c r="C10" s="473"/>
      <c r="D10" s="473"/>
      <c r="E10" s="473"/>
      <c r="F10" s="474"/>
      <c r="G10" s="142">
        <v>2</v>
      </c>
      <c r="H10" s="142">
        <v>3</v>
      </c>
      <c r="I10" s="26">
        <v>4</v>
      </c>
      <c r="J10" s="25">
        <v>5</v>
      </c>
      <c r="K10" s="25">
        <v>6</v>
      </c>
    </row>
    <row r="11" spans="1:12" x14ac:dyDescent="0.25">
      <c r="B11" s="448" t="s">
        <v>21</v>
      </c>
      <c r="C11" s="449"/>
      <c r="D11" s="449"/>
      <c r="E11" s="449"/>
      <c r="F11" s="465"/>
      <c r="G11" s="37">
        <v>4071953.12</v>
      </c>
      <c r="H11" s="37">
        <v>4397820</v>
      </c>
      <c r="I11" s="37">
        <v>4751680</v>
      </c>
      <c r="J11" s="37">
        <v>4774110</v>
      </c>
      <c r="K11" s="37">
        <v>4777700</v>
      </c>
    </row>
    <row r="12" spans="1:12" x14ac:dyDescent="0.25">
      <c r="B12" s="464" t="s">
        <v>20</v>
      </c>
      <c r="C12" s="465"/>
      <c r="D12" s="465"/>
      <c r="E12" s="465"/>
      <c r="F12" s="465"/>
      <c r="G12" s="432">
        <v>0</v>
      </c>
      <c r="H12" s="432">
        <v>0</v>
      </c>
      <c r="I12" s="432">
        <v>0</v>
      </c>
      <c r="J12" s="432">
        <v>0</v>
      </c>
      <c r="K12" s="432">
        <v>0</v>
      </c>
    </row>
    <row r="13" spans="1:12" x14ac:dyDescent="0.25">
      <c r="B13" s="471" t="s">
        <v>0</v>
      </c>
      <c r="C13" s="467"/>
      <c r="D13" s="467"/>
      <c r="E13" s="467"/>
      <c r="F13" s="472"/>
      <c r="G13" s="38">
        <f t="shared" ref="G13:H13" si="0">G11+G12</f>
        <v>4071953.12</v>
      </c>
      <c r="H13" s="38">
        <f t="shared" si="0"/>
        <v>4397820</v>
      </c>
      <c r="I13" s="38">
        <f>I11+I12</f>
        <v>4751680</v>
      </c>
      <c r="J13" s="38">
        <f t="shared" ref="J13:K13" si="1">J11+J12</f>
        <v>4774110</v>
      </c>
      <c r="K13" s="38">
        <f t="shared" si="1"/>
        <v>4777700</v>
      </c>
    </row>
    <row r="14" spans="1:12" x14ac:dyDescent="0.25">
      <c r="B14" s="468" t="s">
        <v>22</v>
      </c>
      <c r="C14" s="449"/>
      <c r="D14" s="449"/>
      <c r="E14" s="449"/>
      <c r="F14" s="449"/>
      <c r="G14" s="39">
        <v>3926755.64</v>
      </c>
      <c r="H14" s="39">
        <v>4289350</v>
      </c>
      <c r="I14" s="39">
        <v>4649680</v>
      </c>
      <c r="J14" s="39">
        <v>4724110</v>
      </c>
      <c r="K14" s="39">
        <v>4752700</v>
      </c>
    </row>
    <row r="15" spans="1:12" x14ac:dyDescent="0.25">
      <c r="B15" s="464" t="s">
        <v>23</v>
      </c>
      <c r="C15" s="465"/>
      <c r="D15" s="465"/>
      <c r="E15" s="465"/>
      <c r="F15" s="465"/>
      <c r="G15" s="37">
        <v>117451.25</v>
      </c>
      <c r="H15" s="37">
        <v>91470</v>
      </c>
      <c r="I15" s="37">
        <v>102000</v>
      </c>
      <c r="J15" s="37">
        <v>50000</v>
      </c>
      <c r="K15" s="37">
        <v>25000</v>
      </c>
    </row>
    <row r="16" spans="1:12" x14ac:dyDescent="0.25">
      <c r="B16" s="14" t="s">
        <v>1</v>
      </c>
      <c r="C16" s="15"/>
      <c r="D16" s="15"/>
      <c r="E16" s="15"/>
      <c r="F16" s="15"/>
      <c r="G16" s="38">
        <f t="shared" ref="G16" si="2">G14+G15</f>
        <v>4044206.89</v>
      </c>
      <c r="H16" s="38">
        <v>4380820</v>
      </c>
      <c r="I16" s="38">
        <f>I14+I15</f>
        <v>4751680</v>
      </c>
      <c r="J16" s="38">
        <f t="shared" ref="J16:K16" si="3">J14+J15</f>
        <v>4774110</v>
      </c>
      <c r="K16" s="38">
        <f t="shared" si="3"/>
        <v>4777700</v>
      </c>
    </row>
    <row r="17" spans="1:48" x14ac:dyDescent="0.25">
      <c r="B17" s="466" t="s">
        <v>2</v>
      </c>
      <c r="C17" s="467"/>
      <c r="D17" s="467"/>
      <c r="E17" s="467"/>
      <c r="F17" s="467"/>
      <c r="G17" s="40">
        <f t="shared" ref="G17:H17" si="4">G13-G16</f>
        <v>27746.229999999981</v>
      </c>
      <c r="H17" s="40">
        <f t="shared" si="4"/>
        <v>17000</v>
      </c>
      <c r="I17" s="40">
        <f>I13-I16</f>
        <v>0</v>
      </c>
      <c r="J17" s="40">
        <f t="shared" ref="J17:K17" si="5">J13-J16</f>
        <v>0</v>
      </c>
      <c r="K17" s="40">
        <f t="shared" si="5"/>
        <v>0</v>
      </c>
    </row>
    <row r="18" spans="1:48" ht="18" x14ac:dyDescent="0.25">
      <c r="B18" s="3"/>
      <c r="C18" s="7"/>
      <c r="D18" s="7"/>
      <c r="E18" s="7"/>
      <c r="F18" s="7"/>
      <c r="G18" s="7"/>
      <c r="H18" s="7"/>
      <c r="I18" s="7"/>
      <c r="J18" s="7"/>
      <c r="K18" s="7"/>
      <c r="L18" s="1"/>
    </row>
    <row r="19" spans="1:48" ht="18" customHeight="1" x14ac:dyDescent="0.25">
      <c r="B19" s="447" t="s">
        <v>39</v>
      </c>
      <c r="C19" s="447"/>
      <c r="D19" s="447"/>
      <c r="E19" s="447"/>
      <c r="F19" s="447"/>
      <c r="G19" s="141"/>
      <c r="H19" s="141"/>
      <c r="I19" s="7"/>
      <c r="J19" s="7"/>
      <c r="K19" s="7"/>
      <c r="L19" s="1"/>
      <c r="Q19" s="122"/>
    </row>
    <row r="20" spans="1:48" ht="25.5" x14ac:dyDescent="0.25">
      <c r="B20" s="450" t="s">
        <v>7</v>
      </c>
      <c r="C20" s="450"/>
      <c r="D20" s="450"/>
      <c r="E20" s="450"/>
      <c r="F20" s="451"/>
      <c r="G20" s="443" t="s">
        <v>181</v>
      </c>
      <c r="H20" s="443" t="s">
        <v>182</v>
      </c>
      <c r="I20" s="443" t="s">
        <v>183</v>
      </c>
      <c r="J20" s="2" t="s">
        <v>177</v>
      </c>
      <c r="K20" s="2" t="s">
        <v>184</v>
      </c>
    </row>
    <row r="21" spans="1:48" x14ac:dyDescent="0.25">
      <c r="B21" s="452">
        <v>1</v>
      </c>
      <c r="C21" s="453"/>
      <c r="D21" s="453"/>
      <c r="E21" s="453"/>
      <c r="F21" s="453"/>
      <c r="G21" s="26">
        <v>2</v>
      </c>
      <c r="H21" s="26">
        <v>3</v>
      </c>
      <c r="I21" s="27">
        <v>4</v>
      </c>
      <c r="J21" s="25">
        <v>5</v>
      </c>
      <c r="K21" s="25">
        <v>6</v>
      </c>
    </row>
    <row r="22" spans="1:48" ht="15.75" customHeight="1" x14ac:dyDescent="0.25">
      <c r="B22" s="448" t="s">
        <v>24</v>
      </c>
      <c r="C22" s="454"/>
      <c r="D22" s="454"/>
      <c r="E22" s="454"/>
      <c r="F22" s="454"/>
      <c r="G22" s="432">
        <v>0</v>
      </c>
      <c r="H22" s="432">
        <v>0</v>
      </c>
      <c r="I22" s="432">
        <v>0</v>
      </c>
      <c r="J22" s="432">
        <v>0</v>
      </c>
      <c r="K22" s="432">
        <v>0</v>
      </c>
    </row>
    <row r="23" spans="1:48" x14ac:dyDescent="0.25">
      <c r="B23" s="448" t="s">
        <v>25</v>
      </c>
      <c r="C23" s="449"/>
      <c r="D23" s="449"/>
      <c r="E23" s="449"/>
      <c r="F23" s="449"/>
      <c r="G23" s="432">
        <v>0</v>
      </c>
      <c r="H23" s="432">
        <v>0</v>
      </c>
      <c r="I23" s="432">
        <v>0</v>
      </c>
      <c r="J23" s="432">
        <v>0</v>
      </c>
      <c r="K23" s="432">
        <v>0</v>
      </c>
    </row>
    <row r="24" spans="1:48" ht="15" customHeight="1" x14ac:dyDescent="0.25">
      <c r="B24" s="455" t="s">
        <v>35</v>
      </c>
      <c r="C24" s="456"/>
      <c r="D24" s="456"/>
      <c r="E24" s="456"/>
      <c r="F24" s="456"/>
      <c r="G24" s="41">
        <f t="shared" ref="G24:H24" si="6">G22-G23</f>
        <v>0</v>
      </c>
      <c r="H24" s="41">
        <f t="shared" si="6"/>
        <v>0</v>
      </c>
      <c r="I24" s="41">
        <f>I22-I23</f>
        <v>0</v>
      </c>
      <c r="J24" s="41">
        <f t="shared" ref="J24:K24" si="7">J22-J23</f>
        <v>0</v>
      </c>
      <c r="K24" s="41">
        <f t="shared" si="7"/>
        <v>0</v>
      </c>
    </row>
    <row r="25" spans="1:48" s="29" customFormat="1" ht="15" customHeight="1" x14ac:dyDescent="0.25">
      <c r="A25"/>
      <c r="B25" s="448" t="s">
        <v>11</v>
      </c>
      <c r="C25" s="449"/>
      <c r="D25" s="449"/>
      <c r="E25" s="449"/>
      <c r="F25" s="449"/>
      <c r="G25" s="160">
        <v>67329</v>
      </c>
      <c r="H25" s="160">
        <v>25000</v>
      </c>
      <c r="I25" s="139"/>
      <c r="J25" s="140"/>
      <c r="K25" s="140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9" customFormat="1" ht="15" customHeight="1" x14ac:dyDescent="0.25">
      <c r="A26"/>
      <c r="B26" s="448" t="s">
        <v>38</v>
      </c>
      <c r="C26" s="449"/>
      <c r="D26" s="449"/>
      <c r="E26" s="449"/>
      <c r="F26" s="449"/>
      <c r="G26" s="160">
        <v>25000</v>
      </c>
      <c r="H26" s="307"/>
      <c r="I26" s="139"/>
      <c r="J26" s="140"/>
      <c r="K26" s="14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34" customFormat="1" x14ac:dyDescent="0.25">
      <c r="A27" s="33"/>
      <c r="B27" s="455" t="s">
        <v>40</v>
      </c>
      <c r="C27" s="456"/>
      <c r="D27" s="456"/>
      <c r="E27" s="456"/>
      <c r="F27" s="456"/>
      <c r="G27" s="41">
        <f>G25+G26</f>
        <v>92329</v>
      </c>
      <c r="H27" s="41">
        <f t="shared" ref="H27" si="8">H25+H26</f>
        <v>25000</v>
      </c>
      <c r="I27" s="41">
        <f>I25+I26</f>
        <v>0</v>
      </c>
      <c r="J27" s="41">
        <f t="shared" ref="J27:K27" si="9">J25+J26</f>
        <v>0</v>
      </c>
      <c r="K27" s="41">
        <f t="shared" si="9"/>
        <v>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x14ac:dyDescent="0.25">
      <c r="B28" s="462" t="s">
        <v>41</v>
      </c>
      <c r="C28" s="462"/>
      <c r="D28" s="462"/>
      <c r="E28" s="462"/>
      <c r="F28" s="463"/>
      <c r="G28" s="41">
        <f>G17+G27</f>
        <v>120075.22999999998</v>
      </c>
      <c r="H28" s="41">
        <f t="shared" ref="H28" si="10">H24+H27</f>
        <v>25000</v>
      </c>
      <c r="I28" s="41">
        <f>I24+I27</f>
        <v>0</v>
      </c>
      <c r="J28" s="41">
        <f t="shared" ref="J28:K28" si="11">J24+J27</f>
        <v>0</v>
      </c>
      <c r="K28" s="41">
        <f t="shared" si="11"/>
        <v>0</v>
      </c>
    </row>
    <row r="30" spans="1:48" x14ac:dyDescent="0.25">
      <c r="A30" s="164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48" x14ac:dyDescent="0.25"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t="s">
        <v>129</v>
      </c>
    </row>
    <row r="32" spans="1:48" ht="15" customHeight="1" x14ac:dyDescent="0.25"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2:11" ht="15" customHeight="1" x14ac:dyDescent="0.25"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  <row r="34" spans="2:11" ht="17.25" customHeight="1" x14ac:dyDescent="0.25">
      <c r="B34" s="146"/>
      <c r="C34" s="146"/>
      <c r="D34" s="146"/>
      <c r="E34" s="146"/>
      <c r="F34" s="146"/>
      <c r="G34" s="146"/>
      <c r="H34" s="146"/>
      <c r="I34" s="146"/>
      <c r="J34" s="437" t="s">
        <v>179</v>
      </c>
      <c r="K34" s="146"/>
    </row>
    <row r="35" spans="2:11" ht="15" customHeight="1" x14ac:dyDescent="0.25">
      <c r="B35" s="32"/>
      <c r="C35" s="32"/>
      <c r="D35" s="32"/>
      <c r="E35" s="32"/>
      <c r="F35" s="32"/>
      <c r="G35" s="32"/>
      <c r="H35" s="32"/>
      <c r="I35" s="32"/>
      <c r="J35" s="438" t="s">
        <v>186</v>
      </c>
      <c r="K35" s="32"/>
    </row>
    <row r="36" spans="2:1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</row>
  </sheetData>
  <sheetProtection selectLockedCells="1"/>
  <mergeCells count="25">
    <mergeCell ref="A1:B1"/>
    <mergeCell ref="C1:F1"/>
    <mergeCell ref="B28:F28"/>
    <mergeCell ref="B15:F15"/>
    <mergeCell ref="B17:F17"/>
    <mergeCell ref="B14:F14"/>
    <mergeCell ref="B2:K2"/>
    <mergeCell ref="B6:K6"/>
    <mergeCell ref="B4:K4"/>
    <mergeCell ref="B13:F13"/>
    <mergeCell ref="B11:F11"/>
    <mergeCell ref="B12:F12"/>
    <mergeCell ref="B9:F9"/>
    <mergeCell ref="B10:F10"/>
    <mergeCell ref="B8:F8"/>
    <mergeCell ref="B31:K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132"/>
  <sheetViews>
    <sheetView topLeftCell="A40" zoomScale="90" zoomScaleNormal="90" workbookViewId="0">
      <selection activeCell="C83" sqref="C83"/>
    </sheetView>
  </sheetViews>
  <sheetFormatPr defaultColWidth="8.85546875" defaultRowHeight="15" x14ac:dyDescent="0.25"/>
  <cols>
    <col min="1" max="1" width="1.7109375" customWidth="1"/>
    <col min="2" max="2" width="6.5703125" customWidth="1"/>
    <col min="3" max="3" width="7.85546875" customWidth="1"/>
    <col min="4" max="4" width="8.5703125" customWidth="1"/>
    <col min="5" max="5" width="6.5703125" hidden="1" customWidth="1"/>
    <col min="6" max="6" width="46.42578125" customWidth="1"/>
    <col min="7" max="8" width="19.7109375" customWidth="1"/>
    <col min="9" max="11" width="20.7109375" customWidth="1"/>
    <col min="12" max="12" width="13.7109375" customWidth="1"/>
    <col min="13" max="13" width="15.28515625" customWidth="1"/>
    <col min="14" max="14" width="16.7109375" customWidth="1"/>
  </cols>
  <sheetData>
    <row r="1" spans="1:15" ht="18" x14ac:dyDescent="0.25">
      <c r="A1" s="457" t="s">
        <v>176</v>
      </c>
      <c r="B1" s="458"/>
      <c r="C1" s="475" t="s">
        <v>185</v>
      </c>
      <c r="D1" s="476"/>
      <c r="E1" s="476"/>
      <c r="F1" s="477"/>
      <c r="G1" s="3"/>
      <c r="H1" s="3"/>
      <c r="I1" s="3"/>
      <c r="J1" s="3"/>
      <c r="K1" s="3"/>
      <c r="L1" s="3"/>
      <c r="M1" s="235"/>
      <c r="N1" s="235"/>
    </row>
    <row r="2" spans="1:15" ht="15.75" customHeight="1" x14ac:dyDescent="0.25">
      <c r="B2" s="480" t="s">
        <v>8</v>
      </c>
      <c r="C2" s="480"/>
      <c r="D2" s="480"/>
      <c r="E2" s="480"/>
      <c r="F2" s="480"/>
      <c r="G2" s="480"/>
      <c r="H2" s="480"/>
      <c r="I2" s="480"/>
      <c r="J2" s="480"/>
      <c r="K2" s="480"/>
      <c r="L2" s="31"/>
      <c r="M2" s="235"/>
      <c r="N2" s="235"/>
    </row>
    <row r="3" spans="1:15" ht="18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235"/>
      <c r="N3" s="235"/>
    </row>
    <row r="4" spans="1:15" ht="15.75" customHeight="1" x14ac:dyDescent="0.25">
      <c r="B4" s="480" t="s">
        <v>37</v>
      </c>
      <c r="C4" s="480"/>
      <c r="D4" s="480"/>
      <c r="E4" s="480"/>
      <c r="F4" s="480"/>
      <c r="G4" s="480"/>
      <c r="H4" s="480"/>
      <c r="I4" s="480"/>
      <c r="J4" s="480"/>
      <c r="K4" s="480"/>
      <c r="L4" s="31"/>
      <c r="M4" s="235"/>
      <c r="N4" s="235"/>
    </row>
    <row r="5" spans="1:15" ht="15.75" customHeight="1" x14ac:dyDescent="0.25">
      <c r="B5" s="480" t="s">
        <v>168</v>
      </c>
      <c r="C5" s="480"/>
      <c r="D5" s="480"/>
      <c r="E5" s="480"/>
      <c r="F5" s="480"/>
      <c r="G5" s="480"/>
      <c r="H5" s="480"/>
      <c r="I5" s="480"/>
      <c r="J5" s="480"/>
      <c r="K5" s="480"/>
      <c r="L5" s="31"/>
      <c r="M5" s="235"/>
      <c r="N5" s="235"/>
    </row>
    <row r="6" spans="1:15" ht="18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235"/>
      <c r="N6" s="235"/>
    </row>
    <row r="7" spans="1:15" ht="28.9" customHeight="1" x14ac:dyDescent="0.25">
      <c r="B7" s="169" t="s">
        <v>171</v>
      </c>
      <c r="C7" s="169" t="s">
        <v>172</v>
      </c>
      <c r="D7" s="169" t="s">
        <v>173</v>
      </c>
      <c r="E7" s="168"/>
      <c r="F7" s="168"/>
      <c r="G7" s="166" t="s">
        <v>181</v>
      </c>
      <c r="H7" s="166" t="s">
        <v>182</v>
      </c>
      <c r="I7" s="167" t="s">
        <v>183</v>
      </c>
      <c r="J7" s="167" t="s">
        <v>177</v>
      </c>
      <c r="K7" s="167" t="s">
        <v>184</v>
      </c>
      <c r="L7" s="143"/>
      <c r="M7" s="235"/>
      <c r="N7" s="235"/>
    </row>
    <row r="8" spans="1:15" x14ac:dyDescent="0.25">
      <c r="B8" s="481">
        <v>1</v>
      </c>
      <c r="C8" s="482"/>
      <c r="D8" s="482"/>
      <c r="E8" s="482"/>
      <c r="F8" s="483"/>
      <c r="G8" s="186">
        <v>2</v>
      </c>
      <c r="H8" s="186">
        <v>3</v>
      </c>
      <c r="I8" s="187">
        <v>4</v>
      </c>
      <c r="J8" s="187">
        <v>5</v>
      </c>
      <c r="K8" s="187">
        <v>6</v>
      </c>
      <c r="L8" s="144"/>
      <c r="M8" s="236"/>
      <c r="N8" s="237"/>
    </row>
    <row r="9" spans="1:15" x14ac:dyDescent="0.25">
      <c r="B9" s="179"/>
      <c r="C9" s="49"/>
      <c r="D9" s="49"/>
      <c r="E9" s="206"/>
      <c r="F9" s="179" t="s">
        <v>34</v>
      </c>
      <c r="G9" s="170">
        <f>G10</f>
        <v>4071953.12</v>
      </c>
      <c r="H9" s="170">
        <f>H10</f>
        <v>4397820</v>
      </c>
      <c r="I9" s="170">
        <f>I10</f>
        <v>4751680</v>
      </c>
      <c r="J9" s="170">
        <f>J10</f>
        <v>4774110</v>
      </c>
      <c r="K9" s="170">
        <f>K10</f>
        <v>4777700</v>
      </c>
      <c r="L9" s="235"/>
      <c r="M9" s="236"/>
      <c r="N9" s="237"/>
    </row>
    <row r="10" spans="1:15" x14ac:dyDescent="0.25">
      <c r="B10" s="179">
        <v>6</v>
      </c>
      <c r="C10" s="49"/>
      <c r="D10" s="49"/>
      <c r="E10" s="206"/>
      <c r="F10" s="179" t="s">
        <v>3</v>
      </c>
      <c r="G10" s="178">
        <f>G11+G14+G15+G34+G48+G56+G61</f>
        <v>4071953.12</v>
      </c>
      <c r="H10" s="178">
        <f>H11+H15+H34+H41+H48+H56+H61</f>
        <v>4397820</v>
      </c>
      <c r="I10" s="178">
        <f>I11+I15+I34+I41+I48+I56+I61</f>
        <v>4751680</v>
      </c>
      <c r="J10" s="178">
        <f>J11+J15+J34+J41+J48+J56+J61</f>
        <v>4774110</v>
      </c>
      <c r="K10" s="178">
        <f>K11+K15+K34+K41+K48+K56+K61</f>
        <v>4777700</v>
      </c>
      <c r="L10" s="237"/>
      <c r="M10" s="236"/>
      <c r="N10" s="237"/>
      <c r="O10" s="61"/>
    </row>
    <row r="11" spans="1:15" x14ac:dyDescent="0.25">
      <c r="B11" s="220"/>
      <c r="C11" s="45">
        <v>61</v>
      </c>
      <c r="D11" s="221"/>
      <c r="E11" s="222"/>
      <c r="F11" s="223" t="s">
        <v>59</v>
      </c>
      <c r="G11" s="224">
        <f>G12</f>
        <v>0</v>
      </c>
      <c r="H11" s="224">
        <f>H12</f>
        <v>25000</v>
      </c>
      <c r="I11" s="224">
        <f t="shared" ref="I11:K11" si="0">I12</f>
        <v>30000</v>
      </c>
      <c r="J11" s="224">
        <f t="shared" si="0"/>
        <v>30000</v>
      </c>
      <c r="K11" s="224">
        <f t="shared" si="0"/>
        <v>30000</v>
      </c>
      <c r="L11" s="235"/>
      <c r="M11" s="236"/>
      <c r="N11" s="237"/>
    </row>
    <row r="12" spans="1:15" x14ac:dyDescent="0.25">
      <c r="B12" s="50"/>
      <c r="C12" s="50">
        <v>614</v>
      </c>
      <c r="D12" s="50"/>
      <c r="E12" s="202"/>
      <c r="F12" s="202" t="s">
        <v>60</v>
      </c>
      <c r="G12" s="428">
        <v>0</v>
      </c>
      <c r="H12" s="428">
        <f t="shared" ref="H12" si="1">SUM(H13:H15)</f>
        <v>25000</v>
      </c>
      <c r="I12" s="428">
        <f>SUM(I13:I14)</f>
        <v>30000</v>
      </c>
      <c r="J12" s="428">
        <f>SUM(J13:J14)</f>
        <v>30000</v>
      </c>
      <c r="K12" s="428">
        <f>SUM(K13:K14)</f>
        <v>30000</v>
      </c>
      <c r="L12" s="235"/>
      <c r="M12" s="238"/>
      <c r="N12" s="237"/>
    </row>
    <row r="13" spans="1:15" x14ac:dyDescent="0.25">
      <c r="B13" s="213"/>
      <c r="C13" s="213"/>
      <c r="D13" s="213"/>
      <c r="E13" s="177">
        <v>6148</v>
      </c>
      <c r="F13" s="188" t="s">
        <v>14</v>
      </c>
      <c r="G13" s="215">
        <v>0</v>
      </c>
      <c r="H13" s="215">
        <v>0</v>
      </c>
      <c r="I13" s="215">
        <v>0</v>
      </c>
      <c r="J13" s="215">
        <v>0</v>
      </c>
      <c r="K13" s="215">
        <v>0</v>
      </c>
      <c r="L13" s="235"/>
      <c r="M13" s="236"/>
      <c r="N13" s="237"/>
    </row>
    <row r="14" spans="1:15" x14ac:dyDescent="0.25">
      <c r="B14" s="213"/>
      <c r="C14" s="213"/>
      <c r="D14" s="213"/>
      <c r="E14" s="177"/>
      <c r="F14" s="188" t="s">
        <v>45</v>
      </c>
      <c r="G14" s="215">
        <v>88774.41</v>
      </c>
      <c r="H14" s="189">
        <v>25000</v>
      </c>
      <c r="I14" s="215">
        <v>30000</v>
      </c>
      <c r="J14" s="189">
        <v>30000</v>
      </c>
      <c r="K14" s="215">
        <v>30000</v>
      </c>
      <c r="L14" s="235"/>
      <c r="M14" s="235"/>
      <c r="N14" s="237"/>
    </row>
    <row r="15" spans="1:15" ht="25.5" x14ac:dyDescent="0.25">
      <c r="B15" s="221"/>
      <c r="C15" s="45">
        <v>63</v>
      </c>
      <c r="D15" s="45"/>
      <c r="E15" s="223"/>
      <c r="F15" s="223" t="s">
        <v>10</v>
      </c>
      <c r="G15" s="225">
        <f>G16+G22+G28</f>
        <v>0</v>
      </c>
      <c r="H15" s="225">
        <f t="shared" ref="H15:K15" si="2">H16+H22+H28</f>
        <v>0</v>
      </c>
      <c r="I15" s="225">
        <f t="shared" si="2"/>
        <v>0</v>
      </c>
      <c r="J15" s="225">
        <f t="shared" si="2"/>
        <v>0</v>
      </c>
      <c r="K15" s="225">
        <f t="shared" si="2"/>
        <v>0</v>
      </c>
      <c r="L15" s="235"/>
      <c r="M15" s="237"/>
      <c r="N15" s="237"/>
    </row>
    <row r="16" spans="1:15" ht="25.5" x14ac:dyDescent="0.25">
      <c r="B16" s="180"/>
      <c r="C16" s="180">
        <v>633</v>
      </c>
      <c r="D16" s="180"/>
      <c r="E16" s="204"/>
      <c r="F16" s="226" t="s">
        <v>61</v>
      </c>
      <c r="G16" s="170">
        <f>SUM(G17:G21)</f>
        <v>0</v>
      </c>
      <c r="H16" s="170">
        <f t="shared" ref="H16:K16" si="3">SUM(H17:H21)</f>
        <v>0</v>
      </c>
      <c r="I16" s="170">
        <f t="shared" si="3"/>
        <v>0</v>
      </c>
      <c r="J16" s="170">
        <f t="shared" si="3"/>
        <v>0</v>
      </c>
      <c r="K16" s="170">
        <f t="shared" si="3"/>
        <v>0</v>
      </c>
      <c r="L16" s="235"/>
      <c r="M16" s="237"/>
      <c r="N16" s="237"/>
    </row>
    <row r="17" spans="2:14" x14ac:dyDescent="0.25">
      <c r="B17" s="198"/>
      <c r="C17" s="207"/>
      <c r="D17" s="207"/>
      <c r="E17" s="190">
        <v>6331</v>
      </c>
      <c r="F17" s="236" t="s">
        <v>14</v>
      </c>
      <c r="G17" s="215">
        <v>0</v>
      </c>
      <c r="H17" s="215">
        <v>0</v>
      </c>
      <c r="I17" s="215">
        <v>0</v>
      </c>
      <c r="J17" s="215">
        <v>0</v>
      </c>
      <c r="K17" s="215">
        <v>0</v>
      </c>
      <c r="L17" s="235"/>
      <c r="M17" s="235"/>
      <c r="N17" s="237"/>
    </row>
    <row r="18" spans="2:14" x14ac:dyDescent="0.25">
      <c r="B18" s="198"/>
      <c r="C18" s="207"/>
      <c r="D18" s="207"/>
      <c r="E18" s="190"/>
      <c r="F18" s="236" t="s">
        <v>17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35"/>
      <c r="M18" s="235"/>
      <c r="N18" s="237"/>
    </row>
    <row r="19" spans="2:14" x14ac:dyDescent="0.25">
      <c r="B19" s="198"/>
      <c r="C19" s="207"/>
      <c r="D19" s="207"/>
      <c r="E19" s="190"/>
      <c r="F19" s="236" t="s">
        <v>46</v>
      </c>
      <c r="G19" s="215">
        <v>0</v>
      </c>
      <c r="H19" s="215">
        <v>0</v>
      </c>
      <c r="I19" s="215">
        <v>0</v>
      </c>
      <c r="J19" s="215">
        <v>0</v>
      </c>
      <c r="K19" s="215">
        <v>0</v>
      </c>
      <c r="L19" s="235"/>
      <c r="M19" s="235"/>
      <c r="N19" s="237"/>
    </row>
    <row r="20" spans="2:14" x14ac:dyDescent="0.25">
      <c r="B20" s="198"/>
      <c r="C20" s="207"/>
      <c r="D20" s="207"/>
      <c r="E20" s="190"/>
      <c r="F20" s="236" t="s">
        <v>49</v>
      </c>
      <c r="G20" s="215">
        <v>0</v>
      </c>
      <c r="H20" s="215">
        <v>0</v>
      </c>
      <c r="I20" s="215">
        <v>0</v>
      </c>
      <c r="J20" s="215">
        <v>0</v>
      </c>
      <c r="K20" s="215">
        <v>0</v>
      </c>
      <c r="L20" s="235"/>
      <c r="M20" s="235"/>
      <c r="N20" s="237"/>
    </row>
    <row r="21" spans="2:14" x14ac:dyDescent="0.25">
      <c r="B21" s="199"/>
      <c r="C21" s="208"/>
      <c r="D21" s="208"/>
      <c r="E21" s="200">
        <v>6332</v>
      </c>
      <c r="F21" s="239" t="s">
        <v>52</v>
      </c>
      <c r="G21" s="215">
        <v>0</v>
      </c>
      <c r="H21" s="215">
        <v>0</v>
      </c>
      <c r="I21" s="215">
        <v>0</v>
      </c>
      <c r="J21" s="215">
        <v>0</v>
      </c>
      <c r="K21" s="215">
        <v>0</v>
      </c>
      <c r="L21" s="235"/>
      <c r="M21" s="237"/>
      <c r="N21" s="237"/>
    </row>
    <row r="22" spans="2:14" s="52" customFormat="1" ht="25.5" x14ac:dyDescent="0.25">
      <c r="B22" s="227"/>
      <c r="C22" s="181">
        <v>636</v>
      </c>
      <c r="D22" s="180"/>
      <c r="E22" s="204"/>
      <c r="F22" s="205" t="s">
        <v>62</v>
      </c>
      <c r="G22" s="182">
        <f>SUM(G23:G27)</f>
        <v>0</v>
      </c>
      <c r="H22" s="182">
        <f t="shared" ref="H22:K22" si="4">SUM(H23:H27)</f>
        <v>0</v>
      </c>
      <c r="I22" s="182">
        <f t="shared" si="4"/>
        <v>0</v>
      </c>
      <c r="J22" s="182">
        <f t="shared" si="4"/>
        <v>0</v>
      </c>
      <c r="K22" s="182">
        <f t="shared" si="4"/>
        <v>0</v>
      </c>
      <c r="L22" s="240"/>
      <c r="M22" s="241"/>
      <c r="N22" s="237"/>
    </row>
    <row r="23" spans="2:14" s="52" customFormat="1" x14ac:dyDescent="0.25">
      <c r="B23" s="201"/>
      <c r="C23" s="209"/>
      <c r="D23" s="207"/>
      <c r="E23" s="190"/>
      <c r="F23" s="236" t="s">
        <v>14</v>
      </c>
      <c r="G23" s="215">
        <v>0</v>
      </c>
      <c r="H23" s="215">
        <v>0</v>
      </c>
      <c r="I23" s="215">
        <v>0</v>
      </c>
      <c r="J23" s="215">
        <v>0</v>
      </c>
      <c r="K23" s="215">
        <v>0</v>
      </c>
      <c r="L23" s="240"/>
      <c r="M23" s="241"/>
      <c r="N23" s="237"/>
    </row>
    <row r="24" spans="2:14" s="52" customFormat="1" x14ac:dyDescent="0.25">
      <c r="B24" s="201"/>
      <c r="C24" s="209"/>
      <c r="D24" s="207"/>
      <c r="E24" s="190"/>
      <c r="F24" s="236" t="s">
        <v>17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40"/>
      <c r="M24" s="241"/>
      <c r="N24" s="237"/>
    </row>
    <row r="25" spans="2:14" s="52" customFormat="1" x14ac:dyDescent="0.25">
      <c r="B25" s="201"/>
      <c r="C25" s="209"/>
      <c r="D25" s="207"/>
      <c r="E25" s="190"/>
      <c r="F25" s="236" t="s">
        <v>46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240"/>
      <c r="M25" s="241"/>
      <c r="N25" s="237"/>
    </row>
    <row r="26" spans="2:14" s="52" customFormat="1" x14ac:dyDescent="0.25">
      <c r="B26" s="201"/>
      <c r="C26" s="209"/>
      <c r="D26" s="207"/>
      <c r="E26" s="190">
        <v>6361</v>
      </c>
      <c r="F26" s="236" t="s">
        <v>49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42"/>
      <c r="M26" s="241"/>
      <c r="N26" s="237"/>
    </row>
    <row r="27" spans="2:14" s="52" customFormat="1" x14ac:dyDescent="0.25">
      <c r="B27" s="201"/>
      <c r="C27" s="209"/>
      <c r="D27" s="207"/>
      <c r="E27" s="190">
        <v>6362</v>
      </c>
      <c r="F27" s="238" t="s">
        <v>52</v>
      </c>
      <c r="G27" s="215">
        <v>0</v>
      </c>
      <c r="H27" s="215">
        <v>0</v>
      </c>
      <c r="I27" s="215">
        <v>0</v>
      </c>
      <c r="J27" s="215">
        <v>0</v>
      </c>
      <c r="K27" s="215">
        <v>0</v>
      </c>
      <c r="L27" s="242"/>
      <c r="M27" s="241"/>
      <c r="N27" s="237"/>
    </row>
    <row r="28" spans="2:14" ht="25.5" x14ac:dyDescent="0.25">
      <c r="B28" s="203"/>
      <c r="C28" s="180">
        <v>639</v>
      </c>
      <c r="D28" s="180"/>
      <c r="E28" s="204"/>
      <c r="F28" s="205" t="s">
        <v>63</v>
      </c>
      <c r="G28" s="170">
        <f>SUM(G29:G33)</f>
        <v>0</v>
      </c>
      <c r="H28" s="170">
        <f t="shared" ref="H28:K28" si="5">SUM(H29:H33)</f>
        <v>0</v>
      </c>
      <c r="I28" s="170">
        <f t="shared" si="5"/>
        <v>0</v>
      </c>
      <c r="J28" s="170">
        <f t="shared" si="5"/>
        <v>0</v>
      </c>
      <c r="K28" s="170">
        <f t="shared" si="5"/>
        <v>0</v>
      </c>
      <c r="L28" s="235"/>
      <c r="M28" s="237"/>
      <c r="N28" s="237"/>
    </row>
    <row r="29" spans="2:14" x14ac:dyDescent="0.25">
      <c r="B29" s="198"/>
      <c r="C29" s="207"/>
      <c r="D29" s="207"/>
      <c r="E29" s="190">
        <v>6391</v>
      </c>
      <c r="F29" s="236" t="s">
        <v>14</v>
      </c>
      <c r="G29" s="215">
        <v>0</v>
      </c>
      <c r="H29" s="215">
        <v>0</v>
      </c>
      <c r="I29" s="215">
        <v>0</v>
      </c>
      <c r="J29" s="215">
        <v>0</v>
      </c>
      <c r="K29" s="215">
        <v>0</v>
      </c>
      <c r="L29" s="235"/>
      <c r="M29" s="237"/>
      <c r="N29" s="237"/>
    </row>
    <row r="30" spans="2:14" x14ac:dyDescent="0.25">
      <c r="B30" s="198"/>
      <c r="C30" s="207"/>
      <c r="D30" s="207"/>
      <c r="E30" s="190">
        <v>6392</v>
      </c>
      <c r="F30" s="236" t="s">
        <v>17</v>
      </c>
      <c r="G30" s="215">
        <v>0</v>
      </c>
      <c r="H30" s="215">
        <v>0</v>
      </c>
      <c r="I30" s="215">
        <v>0</v>
      </c>
      <c r="J30" s="215">
        <v>0</v>
      </c>
      <c r="K30" s="215">
        <v>0</v>
      </c>
      <c r="L30" s="235"/>
      <c r="M30" s="237"/>
      <c r="N30" s="237"/>
    </row>
    <row r="31" spans="2:14" x14ac:dyDescent="0.25">
      <c r="B31" s="198"/>
      <c r="C31" s="207"/>
      <c r="D31" s="207"/>
      <c r="E31" s="190">
        <v>6393</v>
      </c>
      <c r="F31" s="236" t="s">
        <v>46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35"/>
      <c r="M31" s="237"/>
      <c r="N31" s="237"/>
    </row>
    <row r="32" spans="2:14" x14ac:dyDescent="0.25">
      <c r="B32" s="198"/>
      <c r="C32" s="207"/>
      <c r="D32" s="207"/>
      <c r="E32" s="190"/>
      <c r="F32" s="236" t="s">
        <v>49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35"/>
      <c r="M32" s="237"/>
      <c r="N32" s="237"/>
    </row>
    <row r="33" spans="2:14" x14ac:dyDescent="0.25">
      <c r="B33" s="198"/>
      <c r="C33" s="207"/>
      <c r="D33" s="207"/>
      <c r="E33" s="190">
        <v>6394</v>
      </c>
      <c r="F33" s="238" t="s">
        <v>52</v>
      </c>
      <c r="G33" s="215">
        <v>0</v>
      </c>
      <c r="H33" s="215">
        <v>0</v>
      </c>
      <c r="I33" s="215">
        <v>0</v>
      </c>
      <c r="J33" s="215">
        <v>0</v>
      </c>
      <c r="K33" s="215">
        <v>0</v>
      </c>
      <c r="L33" s="235"/>
      <c r="M33" s="237"/>
      <c r="N33" s="237"/>
    </row>
    <row r="34" spans="2:14" x14ac:dyDescent="0.25">
      <c r="B34" s="228"/>
      <c r="C34" s="229">
        <v>64</v>
      </c>
      <c r="D34" s="229"/>
      <c r="E34" s="230"/>
      <c r="F34" s="231" t="s">
        <v>64</v>
      </c>
      <c r="G34" s="225">
        <f>G35</f>
        <v>0</v>
      </c>
      <c r="H34" s="225">
        <f t="shared" ref="H34:K34" si="6">H35</f>
        <v>0</v>
      </c>
      <c r="I34" s="225">
        <f t="shared" si="6"/>
        <v>0</v>
      </c>
      <c r="J34" s="225">
        <f t="shared" si="6"/>
        <v>0</v>
      </c>
      <c r="K34" s="225">
        <f t="shared" si="6"/>
        <v>0</v>
      </c>
      <c r="L34" s="235"/>
      <c r="M34" s="237"/>
      <c r="N34" s="237"/>
    </row>
    <row r="35" spans="2:14" x14ac:dyDescent="0.25">
      <c r="B35" s="203"/>
      <c r="C35" s="180">
        <v>641</v>
      </c>
      <c r="D35" s="180"/>
      <c r="E35" s="204"/>
      <c r="F35" s="205" t="s">
        <v>65</v>
      </c>
      <c r="G35" s="170">
        <f>SUM(G36:G40)</f>
        <v>0</v>
      </c>
      <c r="H35" s="170">
        <f t="shared" ref="H35:K35" si="7">SUM(H36:H40)</f>
        <v>0</v>
      </c>
      <c r="I35" s="170">
        <f t="shared" si="7"/>
        <v>0</v>
      </c>
      <c r="J35" s="170">
        <f t="shared" si="7"/>
        <v>0</v>
      </c>
      <c r="K35" s="170">
        <f t="shared" si="7"/>
        <v>0</v>
      </c>
      <c r="L35" s="235"/>
      <c r="M35" s="237"/>
      <c r="N35" s="237"/>
    </row>
    <row r="36" spans="2:14" x14ac:dyDescent="0.25">
      <c r="B36" s="198"/>
      <c r="C36" s="207"/>
      <c r="D36" s="207"/>
      <c r="E36" s="191">
        <v>6412</v>
      </c>
      <c r="F36" s="236" t="s">
        <v>14</v>
      </c>
      <c r="G36" s="215">
        <v>0</v>
      </c>
      <c r="H36" s="215">
        <v>0</v>
      </c>
      <c r="I36" s="215">
        <v>0</v>
      </c>
      <c r="J36" s="215">
        <v>0</v>
      </c>
      <c r="K36" s="215">
        <v>0</v>
      </c>
      <c r="L36" s="235"/>
      <c r="M36" s="237"/>
      <c r="N36" s="237"/>
    </row>
    <row r="37" spans="2:14" x14ac:dyDescent="0.25">
      <c r="B37" s="198"/>
      <c r="C37" s="207"/>
      <c r="D37" s="207"/>
      <c r="E37" s="190">
        <v>6413</v>
      </c>
      <c r="F37" s="236" t="s">
        <v>17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35"/>
      <c r="M37" s="237"/>
      <c r="N37" s="237"/>
    </row>
    <row r="38" spans="2:14" x14ac:dyDescent="0.25">
      <c r="B38" s="198"/>
      <c r="C38" s="207"/>
      <c r="D38" s="207"/>
      <c r="E38" s="190">
        <v>6414</v>
      </c>
      <c r="F38" s="236" t="s">
        <v>46</v>
      </c>
      <c r="G38" s="215">
        <v>0</v>
      </c>
      <c r="H38" s="215">
        <v>0</v>
      </c>
      <c r="I38" s="215">
        <v>0</v>
      </c>
      <c r="J38" s="215">
        <v>0</v>
      </c>
      <c r="K38" s="215">
        <v>0</v>
      </c>
      <c r="L38" s="235"/>
      <c r="M38" s="237"/>
      <c r="N38" s="237"/>
    </row>
    <row r="39" spans="2:14" x14ac:dyDescent="0.25">
      <c r="B39" s="198"/>
      <c r="C39" s="207"/>
      <c r="D39" s="207"/>
      <c r="E39" s="191">
        <v>6415</v>
      </c>
      <c r="F39" s="236" t="s">
        <v>49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35"/>
      <c r="M39" s="237"/>
      <c r="N39" s="237"/>
    </row>
    <row r="40" spans="2:14" x14ac:dyDescent="0.25">
      <c r="B40" s="198"/>
      <c r="C40" s="207"/>
      <c r="D40" s="207"/>
      <c r="E40" s="191">
        <v>6416</v>
      </c>
      <c r="F40" s="238" t="s">
        <v>52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235"/>
      <c r="M40" s="237"/>
      <c r="N40" s="237"/>
    </row>
    <row r="41" spans="2:14" ht="29.25" x14ac:dyDescent="0.25">
      <c r="B41" s="203"/>
      <c r="C41" s="229">
        <v>65</v>
      </c>
      <c r="D41" s="229"/>
      <c r="E41" s="429"/>
      <c r="F41" s="430" t="s">
        <v>174</v>
      </c>
      <c r="G41" s="431">
        <f>G42</f>
        <v>0</v>
      </c>
      <c r="H41" s="431">
        <f t="shared" ref="H41:K41" si="8">H42</f>
        <v>0</v>
      </c>
      <c r="I41" s="431">
        <f t="shared" si="8"/>
        <v>0</v>
      </c>
      <c r="J41" s="431">
        <f t="shared" si="8"/>
        <v>0</v>
      </c>
      <c r="K41" s="431">
        <f t="shared" si="8"/>
        <v>0</v>
      </c>
      <c r="L41" s="235"/>
      <c r="M41" s="237"/>
      <c r="N41" s="237"/>
    </row>
    <row r="42" spans="2:14" x14ac:dyDescent="0.25">
      <c r="B42" s="203"/>
      <c r="C42" s="180">
        <v>652</v>
      </c>
      <c r="D42" s="180"/>
      <c r="E42" s="248"/>
      <c r="F42" s="250" t="s">
        <v>66</v>
      </c>
      <c r="G42" s="249">
        <f>SUM(G43:G47)</f>
        <v>0</v>
      </c>
      <c r="H42" s="249">
        <f t="shared" ref="H42:K42" si="9">SUM(H43:H47)</f>
        <v>0</v>
      </c>
      <c r="I42" s="249">
        <f t="shared" si="9"/>
        <v>0</v>
      </c>
      <c r="J42" s="249">
        <f t="shared" si="9"/>
        <v>0</v>
      </c>
      <c r="K42" s="249">
        <f t="shared" si="9"/>
        <v>0</v>
      </c>
      <c r="L42" s="235"/>
      <c r="M42" s="237"/>
      <c r="N42" s="237"/>
    </row>
    <row r="43" spans="2:14" x14ac:dyDescent="0.25">
      <c r="B43" s="198"/>
      <c r="C43" s="207"/>
      <c r="D43" s="207"/>
      <c r="E43" s="191"/>
      <c r="F43" s="236" t="s">
        <v>14</v>
      </c>
      <c r="G43" s="215">
        <v>0</v>
      </c>
      <c r="H43" s="215">
        <v>0</v>
      </c>
      <c r="I43" s="215">
        <v>0</v>
      </c>
      <c r="J43" s="215">
        <v>0</v>
      </c>
      <c r="K43" s="215">
        <v>0</v>
      </c>
      <c r="L43" s="235"/>
      <c r="M43" s="237"/>
      <c r="N43" s="237"/>
    </row>
    <row r="44" spans="2:14" x14ac:dyDescent="0.25">
      <c r="B44" s="198"/>
      <c r="C44" s="207"/>
      <c r="D44" s="207"/>
      <c r="E44" s="191"/>
      <c r="F44" s="236" t="s">
        <v>17</v>
      </c>
      <c r="G44" s="215">
        <v>0</v>
      </c>
      <c r="H44" s="215">
        <v>0</v>
      </c>
      <c r="I44" s="215">
        <v>0</v>
      </c>
      <c r="J44" s="215">
        <v>0</v>
      </c>
      <c r="K44" s="215">
        <v>0</v>
      </c>
      <c r="L44" s="235"/>
      <c r="M44" s="237"/>
      <c r="N44" s="237"/>
    </row>
    <row r="45" spans="2:14" x14ac:dyDescent="0.25">
      <c r="B45" s="198"/>
      <c r="C45" s="207"/>
      <c r="D45" s="207"/>
      <c r="E45" s="191"/>
      <c r="F45" s="236" t="s">
        <v>46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35"/>
      <c r="M45" s="237"/>
      <c r="N45" s="237"/>
    </row>
    <row r="46" spans="2:14" x14ac:dyDescent="0.25">
      <c r="B46" s="198"/>
      <c r="C46" s="207"/>
      <c r="D46" s="207"/>
      <c r="E46" s="191"/>
      <c r="F46" s="236" t="s">
        <v>49</v>
      </c>
      <c r="G46" s="215">
        <v>0</v>
      </c>
      <c r="H46" s="215">
        <v>0</v>
      </c>
      <c r="I46" s="215">
        <v>0</v>
      </c>
      <c r="J46" s="215">
        <v>0</v>
      </c>
      <c r="K46" s="215">
        <v>0</v>
      </c>
      <c r="L46" s="235"/>
      <c r="M46" s="237"/>
      <c r="N46" s="237"/>
    </row>
    <row r="47" spans="2:14" x14ac:dyDescent="0.25">
      <c r="B47" s="198"/>
      <c r="C47" s="207"/>
      <c r="D47" s="207"/>
      <c r="E47" s="190">
        <v>6419</v>
      </c>
      <c r="F47" s="238" t="s">
        <v>52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35"/>
      <c r="M47" s="237"/>
      <c r="N47" s="237"/>
    </row>
    <row r="48" spans="2:14" ht="29.25" x14ac:dyDescent="0.25">
      <c r="B48" s="228"/>
      <c r="C48" s="229">
        <v>66</v>
      </c>
      <c r="D48" s="233"/>
      <c r="E48" s="234"/>
      <c r="F48" s="243" t="s">
        <v>12</v>
      </c>
      <c r="G48" s="225">
        <f>G49+G53</f>
        <v>31858.959999999999</v>
      </c>
      <c r="H48" s="225">
        <f t="shared" ref="H48:K48" si="10">H49+H53</f>
        <v>15000</v>
      </c>
      <c r="I48" s="225">
        <f t="shared" si="10"/>
        <v>15000</v>
      </c>
      <c r="J48" s="225">
        <f t="shared" si="10"/>
        <v>15000</v>
      </c>
      <c r="K48" s="225">
        <f t="shared" si="10"/>
        <v>15000</v>
      </c>
      <c r="L48" s="235"/>
      <c r="M48" s="237"/>
      <c r="N48" s="237"/>
    </row>
    <row r="49" spans="2:14" ht="24.95" customHeight="1" x14ac:dyDescent="0.25">
      <c r="B49" s="203"/>
      <c r="C49" s="184"/>
      <c r="D49" s="183">
        <v>661</v>
      </c>
      <c r="E49" s="232"/>
      <c r="F49" s="202" t="s">
        <v>26</v>
      </c>
      <c r="G49" s="170">
        <f>SUM(G50:G52)</f>
        <v>31858.959999999999</v>
      </c>
      <c r="H49" s="170">
        <f t="shared" ref="H49:K49" si="11">SUM(H50:H52)</f>
        <v>15000</v>
      </c>
      <c r="I49" s="170">
        <f t="shared" si="11"/>
        <v>15000</v>
      </c>
      <c r="J49" s="170">
        <f t="shared" si="11"/>
        <v>15000</v>
      </c>
      <c r="K49" s="170">
        <f t="shared" si="11"/>
        <v>15000</v>
      </c>
      <c r="L49" s="235"/>
      <c r="M49" s="237"/>
      <c r="N49" s="237"/>
    </row>
    <row r="50" spans="2:14" x14ac:dyDescent="0.25">
      <c r="B50" s="198"/>
      <c r="C50" s="210"/>
      <c r="D50" s="214"/>
      <c r="E50" s="194"/>
      <c r="F50" s="236" t="s">
        <v>17</v>
      </c>
      <c r="G50" s="217">
        <v>31858.959999999999</v>
      </c>
      <c r="H50" s="217">
        <v>15000</v>
      </c>
      <c r="I50" s="217">
        <v>15000</v>
      </c>
      <c r="J50" s="217">
        <v>15000</v>
      </c>
      <c r="K50" s="217">
        <v>15000</v>
      </c>
      <c r="L50" s="235"/>
      <c r="M50" s="237"/>
      <c r="N50" s="237"/>
    </row>
    <row r="51" spans="2:14" x14ac:dyDescent="0.25">
      <c r="B51" s="198"/>
      <c r="C51" s="210"/>
      <c r="D51" s="214"/>
      <c r="E51" s="194"/>
      <c r="F51" s="236" t="s">
        <v>46</v>
      </c>
      <c r="G51" s="215"/>
      <c r="H51" s="215"/>
      <c r="I51" s="215"/>
      <c r="J51" s="215"/>
      <c r="K51" s="215"/>
      <c r="L51" s="235"/>
      <c r="M51" s="237"/>
      <c r="N51" s="237"/>
    </row>
    <row r="52" spans="2:14" x14ac:dyDescent="0.25">
      <c r="B52" s="198"/>
      <c r="C52" s="210"/>
      <c r="D52" s="214"/>
      <c r="E52" s="196">
        <v>6614</v>
      </c>
      <c r="F52" s="236" t="s">
        <v>49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35"/>
      <c r="M52" s="237"/>
      <c r="N52" s="237"/>
    </row>
    <row r="53" spans="2:14" ht="33" customHeight="1" x14ac:dyDescent="0.25">
      <c r="B53" s="203"/>
      <c r="C53" s="184"/>
      <c r="D53" s="183">
        <v>663</v>
      </c>
      <c r="E53" s="232"/>
      <c r="F53" s="205" t="s">
        <v>67</v>
      </c>
      <c r="G53" s="170">
        <f>G54+G55</f>
        <v>0</v>
      </c>
      <c r="H53" s="170">
        <f t="shared" ref="H53:K53" si="12">H54+H55</f>
        <v>0</v>
      </c>
      <c r="I53" s="170">
        <f t="shared" si="12"/>
        <v>0</v>
      </c>
      <c r="J53" s="170">
        <f t="shared" si="12"/>
        <v>0</v>
      </c>
      <c r="K53" s="170">
        <f t="shared" si="12"/>
        <v>0</v>
      </c>
      <c r="L53" s="235"/>
      <c r="M53" s="237"/>
      <c r="N53" s="237"/>
    </row>
    <row r="54" spans="2:14" x14ac:dyDescent="0.25">
      <c r="B54" s="198"/>
      <c r="C54" s="210"/>
      <c r="D54" s="244"/>
      <c r="E54" s="194">
        <v>6631</v>
      </c>
      <c r="F54" s="238" t="s">
        <v>52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35"/>
      <c r="M54" s="237"/>
      <c r="N54" s="237"/>
    </row>
    <row r="55" spans="2:14" x14ac:dyDescent="0.25">
      <c r="B55" s="198"/>
      <c r="C55" s="210"/>
      <c r="D55" s="214"/>
      <c r="E55" s="194">
        <v>6632</v>
      </c>
      <c r="F55" s="197"/>
      <c r="G55" s="215">
        <v>0</v>
      </c>
      <c r="H55" s="215">
        <v>0</v>
      </c>
      <c r="I55" s="215">
        <v>0</v>
      </c>
      <c r="J55" s="215">
        <v>0</v>
      </c>
      <c r="K55" s="215">
        <v>0</v>
      </c>
      <c r="L55" s="235"/>
      <c r="M55" s="237"/>
      <c r="N55" s="237"/>
    </row>
    <row r="56" spans="2:14" ht="25.5" x14ac:dyDescent="0.25">
      <c r="B56" s="228"/>
      <c r="C56" s="251">
        <v>67</v>
      </c>
      <c r="D56" s="252"/>
      <c r="E56" s="253"/>
      <c r="F56" s="254" t="s">
        <v>69</v>
      </c>
      <c r="G56" s="225">
        <f>G57</f>
        <v>3951319.75</v>
      </c>
      <c r="H56" s="225">
        <f t="shared" ref="H56:K56" si="13">H57</f>
        <v>4357820</v>
      </c>
      <c r="I56" s="225">
        <f t="shared" si="13"/>
        <v>4706680</v>
      </c>
      <c r="J56" s="225">
        <f t="shared" si="13"/>
        <v>4729110</v>
      </c>
      <c r="K56" s="225">
        <f t="shared" si="13"/>
        <v>4732700</v>
      </c>
      <c r="L56" s="235"/>
      <c r="M56" s="237"/>
      <c r="N56" s="237"/>
    </row>
    <row r="57" spans="2:14" ht="25.5" x14ac:dyDescent="0.25">
      <c r="B57" s="203"/>
      <c r="C57" s="184"/>
      <c r="D57" s="185">
        <v>671</v>
      </c>
      <c r="E57" s="246"/>
      <c r="F57" s="247" t="s">
        <v>70</v>
      </c>
      <c r="G57" s="170">
        <f>SUM(G58:G60)</f>
        <v>3951319.75</v>
      </c>
      <c r="H57" s="170">
        <f>SUM(H58:H60)</f>
        <v>4357820</v>
      </c>
      <c r="I57" s="170">
        <f>SUM(I58:I60)</f>
        <v>4706680</v>
      </c>
      <c r="J57" s="170">
        <f>SUM(J58:J60)</f>
        <v>4729110</v>
      </c>
      <c r="K57" s="170">
        <f>SUM(K58:K60)</f>
        <v>4732700</v>
      </c>
      <c r="L57" s="235"/>
      <c r="M57" s="237"/>
      <c r="N57" s="237"/>
    </row>
    <row r="58" spans="2:14" x14ac:dyDescent="0.25">
      <c r="B58" s="198"/>
      <c r="C58" s="207"/>
      <c r="D58" s="214"/>
      <c r="E58" s="194">
        <v>6711</v>
      </c>
      <c r="F58" s="236" t="s">
        <v>14</v>
      </c>
      <c r="G58" s="218">
        <v>3951319.75</v>
      </c>
      <c r="H58" s="218">
        <v>4357820</v>
      </c>
      <c r="I58" s="218">
        <v>4706680</v>
      </c>
      <c r="J58" s="218">
        <v>4729110</v>
      </c>
      <c r="K58" s="218">
        <v>4732700</v>
      </c>
      <c r="L58" s="235"/>
      <c r="M58" s="237"/>
      <c r="N58" s="237"/>
    </row>
    <row r="59" spans="2:14" x14ac:dyDescent="0.25">
      <c r="B59" s="198"/>
      <c r="C59" s="207"/>
      <c r="D59" s="214"/>
      <c r="E59" s="194">
        <v>6712</v>
      </c>
      <c r="F59" s="192"/>
      <c r="G59" s="218"/>
      <c r="H59" s="218"/>
      <c r="I59" s="218"/>
      <c r="J59" s="218"/>
      <c r="K59" s="218"/>
      <c r="L59" s="235"/>
      <c r="M59" s="237"/>
      <c r="N59" s="237"/>
    </row>
    <row r="60" spans="2:14" x14ac:dyDescent="0.25">
      <c r="B60" s="198"/>
      <c r="C60" s="207"/>
      <c r="D60" s="214"/>
      <c r="E60" s="194">
        <v>6714</v>
      </c>
      <c r="F60" s="192"/>
      <c r="G60" s="219"/>
      <c r="H60" s="219"/>
      <c r="I60" s="219"/>
      <c r="J60" s="219"/>
      <c r="K60" s="219"/>
      <c r="L60" s="235"/>
      <c r="M60" s="237"/>
      <c r="N60" s="237"/>
    </row>
    <row r="61" spans="2:14" x14ac:dyDescent="0.25">
      <c r="B61" s="228"/>
      <c r="C61" s="260">
        <v>68</v>
      </c>
      <c r="D61" s="251"/>
      <c r="E61" s="261"/>
      <c r="F61" s="254" t="s">
        <v>130</v>
      </c>
      <c r="G61" s="255">
        <f>G62</f>
        <v>0</v>
      </c>
      <c r="H61" s="255">
        <f t="shared" ref="H61:K61" si="14">H62</f>
        <v>0</v>
      </c>
      <c r="I61" s="255">
        <f t="shared" si="14"/>
        <v>0</v>
      </c>
      <c r="J61" s="255">
        <f t="shared" si="14"/>
        <v>0</v>
      </c>
      <c r="K61" s="255">
        <f t="shared" si="14"/>
        <v>0</v>
      </c>
      <c r="L61" s="235"/>
      <c r="M61" s="237"/>
      <c r="N61" s="237"/>
    </row>
    <row r="62" spans="2:14" x14ac:dyDescent="0.25">
      <c r="B62" s="203"/>
      <c r="C62" s="262"/>
      <c r="D62" s="184">
        <v>683</v>
      </c>
      <c r="E62" s="263"/>
      <c r="F62" s="247" t="s">
        <v>131</v>
      </c>
      <c r="G62" s="256">
        <f>SUM(G63:G65)</f>
        <v>0</v>
      </c>
      <c r="H62" s="256">
        <f t="shared" ref="H62:K62" si="15">SUM(H63:H65)</f>
        <v>0</v>
      </c>
      <c r="I62" s="256">
        <f t="shared" si="15"/>
        <v>0</v>
      </c>
      <c r="J62" s="256">
        <f t="shared" si="15"/>
        <v>0</v>
      </c>
      <c r="K62" s="256">
        <f t="shared" si="15"/>
        <v>0</v>
      </c>
      <c r="L62" s="235"/>
      <c r="M62" s="237"/>
      <c r="N62" s="237"/>
    </row>
    <row r="63" spans="2:14" x14ac:dyDescent="0.25">
      <c r="B63" s="198"/>
      <c r="C63" s="211"/>
      <c r="D63" s="207"/>
      <c r="E63" s="190"/>
      <c r="F63" s="236" t="s">
        <v>17</v>
      </c>
      <c r="G63" s="215">
        <v>0</v>
      </c>
      <c r="H63" s="215">
        <v>0</v>
      </c>
      <c r="I63" s="215">
        <v>0</v>
      </c>
      <c r="J63" s="215">
        <v>0</v>
      </c>
      <c r="K63" s="215">
        <v>0</v>
      </c>
      <c r="L63" s="235"/>
      <c r="M63" s="237"/>
      <c r="N63" s="237"/>
    </row>
    <row r="64" spans="2:14" x14ac:dyDescent="0.25">
      <c r="B64" s="198"/>
      <c r="C64" s="211"/>
      <c r="D64" s="207"/>
      <c r="E64" s="190"/>
      <c r="F64" s="236" t="s">
        <v>46</v>
      </c>
      <c r="G64" s="215">
        <v>0</v>
      </c>
      <c r="H64" s="215">
        <v>0</v>
      </c>
      <c r="I64" s="215">
        <v>0</v>
      </c>
      <c r="J64" s="215">
        <v>0</v>
      </c>
      <c r="K64" s="215">
        <v>0</v>
      </c>
      <c r="L64" s="235"/>
      <c r="M64" s="237"/>
      <c r="N64" s="237"/>
    </row>
    <row r="65" spans="2:15" x14ac:dyDescent="0.25">
      <c r="B65" s="199"/>
      <c r="C65" s="212"/>
      <c r="D65" s="208"/>
      <c r="E65" s="200"/>
      <c r="F65" s="245" t="s">
        <v>49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235"/>
      <c r="M65" s="237"/>
      <c r="N65" s="237"/>
    </row>
    <row r="66" spans="2:15" hidden="1" x14ac:dyDescent="0.25">
      <c r="B66" s="172">
        <v>7</v>
      </c>
      <c r="C66" s="173"/>
      <c r="D66" s="174"/>
      <c r="E66" s="174"/>
      <c r="F66" s="175" t="s">
        <v>18</v>
      </c>
      <c r="G66" s="176">
        <f t="shared" ref="G66:H66" si="16">G67</f>
        <v>0</v>
      </c>
      <c r="H66" s="176">
        <f t="shared" si="16"/>
        <v>0</v>
      </c>
      <c r="I66" s="176">
        <f>I67</f>
        <v>0</v>
      </c>
      <c r="J66" s="176">
        <f t="shared" ref="J66:K66" si="17">J67</f>
        <v>0</v>
      </c>
      <c r="K66" s="176">
        <f t="shared" si="17"/>
        <v>0</v>
      </c>
      <c r="L66" s="235"/>
      <c r="M66" s="237"/>
      <c r="N66" s="237"/>
    </row>
    <row r="67" spans="2:15" ht="30.75" hidden="1" customHeight="1" x14ac:dyDescent="0.25">
      <c r="B67" s="11"/>
      <c r="C67" s="11">
        <v>72</v>
      </c>
      <c r="D67" s="12"/>
      <c r="E67" s="12"/>
      <c r="F67" s="19" t="s">
        <v>19</v>
      </c>
      <c r="G67" s="113">
        <f t="shared" ref="G67:H67" si="18">G68+G69+G71</f>
        <v>0</v>
      </c>
      <c r="H67" s="113">
        <f t="shared" si="18"/>
        <v>0</v>
      </c>
      <c r="I67" s="113">
        <f>I68+I69+I71</f>
        <v>0</v>
      </c>
      <c r="J67" s="113">
        <f t="shared" ref="J67:K67" si="19">J68+J69+J71</f>
        <v>0</v>
      </c>
      <c r="K67" s="113">
        <f t="shared" si="19"/>
        <v>0</v>
      </c>
      <c r="L67" s="235"/>
      <c r="M67" s="237"/>
      <c r="N67" s="237"/>
    </row>
    <row r="68" spans="2:15" hidden="1" x14ac:dyDescent="0.25">
      <c r="B68" s="11"/>
      <c r="C68" s="11"/>
      <c r="D68" s="51">
        <v>721</v>
      </c>
      <c r="E68" s="51"/>
      <c r="F68" s="53" t="s">
        <v>27</v>
      </c>
      <c r="G68" s="59">
        <f t="shared" ref="G68:H69" si="20">G69</f>
        <v>0</v>
      </c>
      <c r="H68" s="59">
        <f t="shared" si="20"/>
        <v>0</v>
      </c>
      <c r="I68" s="59">
        <f>I69</f>
        <v>0</v>
      </c>
      <c r="J68" s="59">
        <f t="shared" ref="J68:K69" si="21">J69</f>
        <v>0</v>
      </c>
      <c r="K68" s="59">
        <f t="shared" si="21"/>
        <v>0</v>
      </c>
      <c r="L68" s="235"/>
      <c r="M68" s="237"/>
      <c r="N68" s="237"/>
    </row>
    <row r="69" spans="2:15" hidden="1" x14ac:dyDescent="0.25">
      <c r="B69" s="11"/>
      <c r="C69" s="11"/>
      <c r="D69" s="56">
        <v>723</v>
      </c>
      <c r="E69" s="56"/>
      <c r="F69" s="57" t="s">
        <v>132</v>
      </c>
      <c r="G69" s="59">
        <f t="shared" si="20"/>
        <v>0</v>
      </c>
      <c r="H69" s="59">
        <f t="shared" si="20"/>
        <v>0</v>
      </c>
      <c r="I69" s="59">
        <f>I70</f>
        <v>0</v>
      </c>
      <c r="J69" s="59">
        <f t="shared" si="21"/>
        <v>0</v>
      </c>
      <c r="K69" s="59">
        <f>K70</f>
        <v>0</v>
      </c>
      <c r="L69" s="235"/>
      <c r="M69" s="237"/>
      <c r="N69" s="237"/>
    </row>
    <row r="70" spans="2:15" hidden="1" x14ac:dyDescent="0.25">
      <c r="B70" s="11"/>
      <c r="C70" s="11"/>
      <c r="D70" s="56"/>
      <c r="E70" s="56">
        <v>7231</v>
      </c>
      <c r="F70" s="57" t="s">
        <v>115</v>
      </c>
      <c r="G70" s="123"/>
      <c r="H70" s="123"/>
      <c r="I70" s="123"/>
      <c r="J70" s="123"/>
      <c r="K70" s="123"/>
      <c r="L70" s="235"/>
      <c r="M70" s="237"/>
      <c r="N70" s="237"/>
    </row>
    <row r="71" spans="2:15" ht="25.5" hidden="1" x14ac:dyDescent="0.25">
      <c r="B71" s="11"/>
      <c r="C71" s="11"/>
      <c r="D71" s="56">
        <v>725</v>
      </c>
      <c r="E71" s="56"/>
      <c r="F71" s="57" t="s">
        <v>133</v>
      </c>
      <c r="G71" s="59">
        <f t="shared" ref="G71:H71" si="22">G72</f>
        <v>0</v>
      </c>
      <c r="H71" s="59">
        <f t="shared" si="22"/>
        <v>0</v>
      </c>
      <c r="I71" s="59">
        <f>I72</f>
        <v>0</v>
      </c>
      <c r="J71" s="59">
        <f t="shared" ref="J71" si="23">J72</f>
        <v>0</v>
      </c>
      <c r="K71" s="59">
        <f>K72</f>
        <v>0</v>
      </c>
      <c r="L71" s="235"/>
      <c r="M71" s="237"/>
      <c r="N71" s="237"/>
    </row>
    <row r="72" spans="2:15" hidden="1" x14ac:dyDescent="0.25">
      <c r="B72" s="11"/>
      <c r="C72" s="11"/>
      <c r="D72" s="56"/>
      <c r="E72" s="56">
        <v>7252</v>
      </c>
      <c r="F72" s="57" t="s">
        <v>126</v>
      </c>
      <c r="G72" s="123"/>
      <c r="H72" s="123"/>
      <c r="I72" s="123"/>
      <c r="J72" s="123"/>
      <c r="K72" s="123"/>
      <c r="L72" s="235"/>
      <c r="M72" s="237"/>
      <c r="N72" s="237"/>
    </row>
    <row r="73" spans="2:15" hidden="1" x14ac:dyDescent="0.25">
      <c r="B73" s="11"/>
      <c r="C73" s="11"/>
      <c r="D73" s="11"/>
      <c r="E73" s="11"/>
      <c r="F73" s="19"/>
      <c r="G73" s="123"/>
      <c r="H73" s="123"/>
      <c r="I73" s="123"/>
      <c r="J73" s="123"/>
      <c r="K73" s="123"/>
      <c r="L73" s="235"/>
      <c r="M73" s="237"/>
      <c r="N73" s="237"/>
    </row>
    <row r="74" spans="2:15" x14ac:dyDescent="0.25">
      <c r="B74" s="54"/>
      <c r="C74" s="54"/>
      <c r="D74" s="54"/>
      <c r="E74" s="54"/>
      <c r="F74" s="55"/>
      <c r="G74" s="320"/>
      <c r="H74" s="320"/>
      <c r="I74" s="321"/>
      <c r="J74" s="321"/>
      <c r="K74" s="321"/>
      <c r="L74" s="235"/>
      <c r="M74" s="236"/>
      <c r="N74" s="237"/>
    </row>
    <row r="75" spans="2:15" x14ac:dyDescent="0.25">
      <c r="B75" s="58"/>
      <c r="C75" s="58"/>
      <c r="D75" s="58"/>
      <c r="E75" s="58"/>
      <c r="F75" s="58"/>
      <c r="G75" s="257"/>
      <c r="H75" s="257"/>
      <c r="I75" s="257"/>
      <c r="J75" s="257"/>
      <c r="K75" s="257"/>
      <c r="L75" s="235"/>
      <c r="M75" s="236"/>
      <c r="N75" s="237"/>
    </row>
    <row r="76" spans="2:15" ht="36.75" customHeight="1" x14ac:dyDescent="0.25">
      <c r="B76" s="484" t="s">
        <v>7</v>
      </c>
      <c r="C76" s="485"/>
      <c r="D76" s="485"/>
      <c r="E76" s="485"/>
      <c r="F76" s="486"/>
      <c r="G76" s="322" t="s">
        <v>181</v>
      </c>
      <c r="H76" s="322" t="s">
        <v>182</v>
      </c>
      <c r="I76" s="308" t="s">
        <v>183</v>
      </c>
      <c r="J76" s="308" t="s">
        <v>177</v>
      </c>
      <c r="K76" s="308" t="s">
        <v>184</v>
      </c>
      <c r="L76" s="143"/>
      <c r="M76" s="236"/>
      <c r="N76" s="237"/>
    </row>
    <row r="77" spans="2:15" x14ac:dyDescent="0.25">
      <c r="B77" s="478">
        <v>1</v>
      </c>
      <c r="C77" s="479"/>
      <c r="D77" s="479"/>
      <c r="E77" s="479"/>
      <c r="F77" s="479"/>
      <c r="G77" s="323">
        <v>2</v>
      </c>
      <c r="H77" s="324">
        <v>3</v>
      </c>
      <c r="I77" s="323">
        <v>4</v>
      </c>
      <c r="J77" s="323">
        <v>5</v>
      </c>
      <c r="K77" s="323">
        <v>6</v>
      </c>
      <c r="L77" s="144"/>
      <c r="M77" s="238"/>
      <c r="N77" s="237"/>
    </row>
    <row r="78" spans="2:15" x14ac:dyDescent="0.25">
      <c r="B78" s="305"/>
      <c r="C78" s="305"/>
      <c r="D78" s="305"/>
      <c r="E78" s="305"/>
      <c r="F78" s="165" t="s">
        <v>33</v>
      </c>
      <c r="G78" s="306">
        <f>G79+G103</f>
        <v>4044206.89</v>
      </c>
      <c r="H78" s="306">
        <f t="shared" ref="H78:K78" si="24">H79+H103</f>
        <v>4380820</v>
      </c>
      <c r="I78" s="306">
        <f t="shared" si="24"/>
        <v>4751680</v>
      </c>
      <c r="J78" s="306">
        <f t="shared" si="24"/>
        <v>4774110</v>
      </c>
      <c r="K78" s="306">
        <f t="shared" si="24"/>
        <v>4777700</v>
      </c>
      <c r="L78" s="237"/>
      <c r="M78" s="237"/>
      <c r="N78" s="237"/>
    </row>
    <row r="79" spans="2:15" x14ac:dyDescent="0.25">
      <c r="B79" s="290">
        <v>3</v>
      </c>
      <c r="C79" s="291"/>
      <c r="D79" s="292"/>
      <c r="E79" s="291"/>
      <c r="F79" s="290" t="s">
        <v>4</v>
      </c>
      <c r="G79" s="293">
        <f>G80+G83+G90+G96</f>
        <v>3926755.64</v>
      </c>
      <c r="H79" s="293">
        <f t="shared" ref="H79:K79" si="25">H80+H83+H90+H96</f>
        <v>4281350</v>
      </c>
      <c r="I79" s="293">
        <f t="shared" si="25"/>
        <v>4641680</v>
      </c>
      <c r="J79" s="293">
        <f t="shared" si="25"/>
        <v>4716110</v>
      </c>
      <c r="K79" s="293">
        <f t="shared" si="25"/>
        <v>4744700</v>
      </c>
      <c r="L79" s="237"/>
      <c r="N79" s="237"/>
      <c r="O79" s="61"/>
    </row>
    <row r="80" spans="2:15" x14ac:dyDescent="0.25">
      <c r="B80" s="220"/>
      <c r="C80" s="221">
        <v>31</v>
      </c>
      <c r="D80" s="288"/>
      <c r="E80" s="221"/>
      <c r="F80" s="220" t="s">
        <v>5</v>
      </c>
      <c r="G80" s="225">
        <f>SUM(G81:G82)</f>
        <v>3189380.6</v>
      </c>
      <c r="H80" s="225">
        <f>SUM(H81:H82)</f>
        <v>3549670</v>
      </c>
      <c r="I80" s="225">
        <f>SUM(I81:I82)</f>
        <v>3785000</v>
      </c>
      <c r="J80" s="225">
        <f>SUM(J81:J82)</f>
        <v>3834680</v>
      </c>
      <c r="K80" s="225">
        <f>SUM(K81:K82)</f>
        <v>3810600</v>
      </c>
      <c r="L80" s="237"/>
      <c r="N80" s="237"/>
    </row>
    <row r="81" spans="2:14" x14ac:dyDescent="0.25">
      <c r="B81" s="264"/>
      <c r="C81" s="273"/>
      <c r="D81" s="274"/>
      <c r="E81" s="265"/>
      <c r="F81" s="266" t="s">
        <v>14</v>
      </c>
      <c r="G81" s="325">
        <v>3189380.6</v>
      </c>
      <c r="H81" s="326">
        <v>3549670</v>
      </c>
      <c r="I81" s="325">
        <v>3785000</v>
      </c>
      <c r="J81" s="326">
        <v>3834680</v>
      </c>
      <c r="K81" s="325">
        <v>3810600</v>
      </c>
      <c r="L81" s="237"/>
      <c r="N81" s="237"/>
    </row>
    <row r="82" spans="2:14" x14ac:dyDescent="0.25">
      <c r="B82" s="199"/>
      <c r="C82" s="208"/>
      <c r="D82" s="208"/>
      <c r="E82" s="200">
        <v>3111</v>
      </c>
      <c r="F82" s="245"/>
      <c r="G82" s="284"/>
      <c r="H82" s="267"/>
      <c r="I82" s="286"/>
      <c r="J82" s="267"/>
      <c r="K82" s="284"/>
      <c r="L82" s="237"/>
      <c r="N82" s="237"/>
    </row>
    <row r="83" spans="2:14" x14ac:dyDescent="0.25">
      <c r="B83" s="289"/>
      <c r="C83" s="251">
        <v>32</v>
      </c>
      <c r="D83" s="252"/>
      <c r="E83" s="253"/>
      <c r="F83" s="261" t="s">
        <v>9</v>
      </c>
      <c r="G83" s="225">
        <f>SUM(G84:G89)</f>
        <v>646672.16999999993</v>
      </c>
      <c r="H83" s="225">
        <f t="shared" ref="H83:K83" si="26">SUM(H84:H89)</f>
        <v>703180</v>
      </c>
      <c r="I83" s="225">
        <f t="shared" si="26"/>
        <v>824880</v>
      </c>
      <c r="J83" s="225">
        <f t="shared" si="26"/>
        <v>849430</v>
      </c>
      <c r="K83" s="225">
        <f t="shared" si="26"/>
        <v>901600</v>
      </c>
      <c r="L83" s="237"/>
      <c r="M83" s="237"/>
      <c r="N83" s="237"/>
    </row>
    <row r="84" spans="2:14" x14ac:dyDescent="0.25">
      <c r="B84" s="198"/>
      <c r="C84" s="207"/>
      <c r="D84" s="210"/>
      <c r="E84" s="195"/>
      <c r="F84" s="236" t="s">
        <v>14</v>
      </c>
      <c r="G84" s="217">
        <v>643710.43999999994</v>
      </c>
      <c r="H84" s="193">
        <v>696180</v>
      </c>
      <c r="I84" s="217">
        <v>817880</v>
      </c>
      <c r="J84" s="193">
        <v>842430</v>
      </c>
      <c r="K84" s="325">
        <v>894600</v>
      </c>
      <c r="L84" s="237"/>
      <c r="M84" s="237"/>
      <c r="N84" s="237"/>
    </row>
    <row r="85" spans="2:14" x14ac:dyDescent="0.25">
      <c r="B85" s="198"/>
      <c r="C85" s="210"/>
      <c r="D85" s="207"/>
      <c r="E85" s="190">
        <v>3211</v>
      </c>
      <c r="F85" s="236" t="s">
        <v>17</v>
      </c>
      <c r="G85" s="285">
        <v>2961.73</v>
      </c>
      <c r="H85" s="257">
        <v>7000</v>
      </c>
      <c r="I85" s="217">
        <v>7000</v>
      </c>
      <c r="J85" s="257">
        <v>7000</v>
      </c>
      <c r="K85" s="285">
        <v>7000</v>
      </c>
      <c r="L85" s="237"/>
      <c r="M85" s="237"/>
      <c r="N85" s="237"/>
    </row>
    <row r="86" spans="2:14" x14ac:dyDescent="0.25">
      <c r="B86" s="198"/>
      <c r="C86" s="210"/>
      <c r="D86" s="207"/>
      <c r="E86" s="190"/>
      <c r="F86" s="236" t="s">
        <v>45</v>
      </c>
      <c r="G86" s="433">
        <v>0</v>
      </c>
      <c r="H86" s="433">
        <v>0</v>
      </c>
      <c r="I86" s="433">
        <v>0</v>
      </c>
      <c r="J86" s="433">
        <v>0</v>
      </c>
      <c r="K86" s="285">
        <v>0</v>
      </c>
      <c r="L86" s="237"/>
      <c r="M86" s="237"/>
      <c r="N86" s="237"/>
    </row>
    <row r="87" spans="2:14" ht="18" customHeight="1" x14ac:dyDescent="0.25">
      <c r="B87" s="198"/>
      <c r="C87" s="210"/>
      <c r="D87" s="214"/>
      <c r="E87" s="190">
        <v>3212</v>
      </c>
      <c r="F87" s="236" t="s">
        <v>46</v>
      </c>
      <c r="G87" s="433">
        <v>0</v>
      </c>
      <c r="H87" s="433">
        <v>0</v>
      </c>
      <c r="I87" s="433">
        <v>0</v>
      </c>
      <c r="J87" s="433">
        <v>0</v>
      </c>
      <c r="K87" s="285">
        <v>0</v>
      </c>
      <c r="L87" s="237"/>
      <c r="M87" s="237"/>
      <c r="N87" s="237"/>
    </row>
    <row r="88" spans="2:14" ht="15" customHeight="1" x14ac:dyDescent="0.25">
      <c r="B88" s="198"/>
      <c r="C88" s="210"/>
      <c r="D88" s="214"/>
      <c r="E88" s="190">
        <v>3213</v>
      </c>
      <c r="F88" s="236" t="s">
        <v>49</v>
      </c>
      <c r="G88" s="433">
        <v>0</v>
      </c>
      <c r="H88" s="433">
        <v>0</v>
      </c>
      <c r="I88" s="433">
        <v>0</v>
      </c>
      <c r="J88" s="433">
        <v>0</v>
      </c>
      <c r="K88" s="285">
        <v>0</v>
      </c>
      <c r="L88" s="237"/>
      <c r="M88" s="237"/>
      <c r="N88" s="237"/>
    </row>
    <row r="89" spans="2:14" x14ac:dyDescent="0.25">
      <c r="B89" s="199"/>
      <c r="C89" s="275"/>
      <c r="D89" s="280"/>
      <c r="E89" s="200">
        <v>3214</v>
      </c>
      <c r="F89" s="239" t="s">
        <v>52</v>
      </c>
      <c r="G89" s="433">
        <v>0</v>
      </c>
      <c r="H89" s="433">
        <v>0</v>
      </c>
      <c r="I89" s="433">
        <v>0</v>
      </c>
      <c r="J89" s="433">
        <v>0</v>
      </c>
      <c r="K89" s="285">
        <v>0</v>
      </c>
      <c r="L89" s="237"/>
      <c r="M89" s="237"/>
      <c r="N89" s="237"/>
    </row>
    <row r="90" spans="2:14" x14ac:dyDescent="0.25">
      <c r="B90" s="289"/>
      <c r="C90" s="251">
        <v>34</v>
      </c>
      <c r="D90" s="252"/>
      <c r="E90" s="261"/>
      <c r="F90" s="294" t="s">
        <v>102</v>
      </c>
      <c r="G90" s="225">
        <f>SUM(G91:G95)</f>
        <v>1928.46</v>
      </c>
      <c r="H90" s="225">
        <f t="shared" ref="H90:K90" si="27">SUM(H91:H95)</f>
        <v>3500</v>
      </c>
      <c r="I90" s="225">
        <f t="shared" si="27"/>
        <v>1800</v>
      </c>
      <c r="J90" s="225">
        <f t="shared" si="27"/>
        <v>2000</v>
      </c>
      <c r="K90" s="225">
        <f t="shared" si="27"/>
        <v>2500</v>
      </c>
      <c r="L90" s="237"/>
      <c r="M90" s="237"/>
      <c r="N90" s="237"/>
    </row>
    <row r="91" spans="2:14" x14ac:dyDescent="0.25">
      <c r="B91" s="198"/>
      <c r="C91" s="210"/>
      <c r="D91" s="210"/>
      <c r="E91" s="195"/>
      <c r="F91" s="236" t="s">
        <v>14</v>
      </c>
      <c r="G91" s="217">
        <v>1928.46</v>
      </c>
      <c r="H91" s="193">
        <v>3500</v>
      </c>
      <c r="I91" s="217">
        <v>1800</v>
      </c>
      <c r="J91" s="193">
        <v>2000</v>
      </c>
      <c r="K91" s="217">
        <v>2500</v>
      </c>
      <c r="L91" s="237"/>
      <c r="M91" s="237"/>
      <c r="N91" s="237"/>
    </row>
    <row r="92" spans="2:14" x14ac:dyDescent="0.25">
      <c r="B92" s="198"/>
      <c r="C92" s="210"/>
      <c r="D92" s="214"/>
      <c r="E92" s="190">
        <v>3427</v>
      </c>
      <c r="F92" s="236" t="s">
        <v>17</v>
      </c>
      <c r="G92" s="433">
        <v>0</v>
      </c>
      <c r="H92" s="433">
        <v>0</v>
      </c>
      <c r="I92" s="433">
        <v>0</v>
      </c>
      <c r="J92" s="433">
        <v>0</v>
      </c>
      <c r="K92" s="285">
        <v>0</v>
      </c>
      <c r="L92" s="237"/>
      <c r="M92" s="237"/>
      <c r="N92" s="237"/>
    </row>
    <row r="93" spans="2:14" x14ac:dyDescent="0.25">
      <c r="B93" s="198"/>
      <c r="C93" s="210"/>
      <c r="D93" s="210"/>
      <c r="E93" s="195"/>
      <c r="F93" s="236" t="s">
        <v>46</v>
      </c>
      <c r="G93" s="433">
        <v>0</v>
      </c>
      <c r="H93" s="433">
        <v>0</v>
      </c>
      <c r="I93" s="433">
        <v>0</v>
      </c>
      <c r="J93" s="433">
        <v>0</v>
      </c>
      <c r="K93" s="285">
        <v>0</v>
      </c>
      <c r="L93" s="237"/>
      <c r="M93" s="237"/>
      <c r="N93" s="237"/>
    </row>
    <row r="94" spans="2:14" x14ac:dyDescent="0.25">
      <c r="B94" s="198"/>
      <c r="C94" s="210"/>
      <c r="D94" s="214"/>
      <c r="E94" s="190">
        <v>3431</v>
      </c>
      <c r="F94" s="236" t="s">
        <v>49</v>
      </c>
      <c r="G94" s="433">
        <v>0</v>
      </c>
      <c r="H94" s="433">
        <v>0</v>
      </c>
      <c r="I94" s="433">
        <v>0</v>
      </c>
      <c r="J94" s="433">
        <v>0</v>
      </c>
      <c r="K94" s="285">
        <v>0</v>
      </c>
      <c r="L94" s="237"/>
      <c r="M94" s="237"/>
      <c r="N94" s="237"/>
    </row>
    <row r="95" spans="2:14" x14ac:dyDescent="0.25">
      <c r="B95" s="199"/>
      <c r="C95" s="275"/>
      <c r="D95" s="280"/>
      <c r="E95" s="200">
        <v>3433</v>
      </c>
      <c r="F95" s="239" t="s">
        <v>52</v>
      </c>
      <c r="G95" s="433">
        <v>0</v>
      </c>
      <c r="H95" s="433">
        <v>0</v>
      </c>
      <c r="I95" s="433">
        <v>0</v>
      </c>
      <c r="J95" s="433">
        <v>0</v>
      </c>
      <c r="K95" s="284">
        <v>0</v>
      </c>
      <c r="L95" s="237"/>
      <c r="M95" s="237"/>
      <c r="N95" s="237"/>
    </row>
    <row r="96" spans="2:14" x14ac:dyDescent="0.25">
      <c r="B96" s="289"/>
      <c r="C96" s="295">
        <v>38</v>
      </c>
      <c r="D96" s="296"/>
      <c r="E96" s="297"/>
      <c r="F96" s="298" t="s">
        <v>123</v>
      </c>
      <c r="G96" s="225">
        <f>SUM(G97:G102)</f>
        <v>88774.41</v>
      </c>
      <c r="H96" s="225">
        <f t="shared" ref="H96:K96" si="28">SUM(H97:H102)</f>
        <v>25000</v>
      </c>
      <c r="I96" s="225">
        <f t="shared" si="28"/>
        <v>30000</v>
      </c>
      <c r="J96" s="225">
        <f t="shared" si="28"/>
        <v>30000</v>
      </c>
      <c r="K96" s="225">
        <f t="shared" si="28"/>
        <v>30000</v>
      </c>
      <c r="L96" s="237"/>
      <c r="M96" s="237"/>
      <c r="N96" s="237"/>
    </row>
    <row r="97" spans="1:14" x14ac:dyDescent="0.25">
      <c r="B97" s="198"/>
      <c r="C97" s="276"/>
      <c r="D97" s="281"/>
      <c r="E97" s="259"/>
      <c r="F97" s="236" t="s">
        <v>14</v>
      </c>
      <c r="G97" s="433">
        <v>0</v>
      </c>
      <c r="H97" s="433">
        <v>0</v>
      </c>
      <c r="I97" s="433">
        <v>0</v>
      </c>
      <c r="J97" s="433">
        <v>0</v>
      </c>
      <c r="K97" s="435">
        <v>0</v>
      </c>
      <c r="L97" s="237"/>
      <c r="M97" s="237"/>
      <c r="N97" s="237"/>
    </row>
    <row r="98" spans="1:14" x14ac:dyDescent="0.25">
      <c r="B98" s="198"/>
      <c r="C98" s="276"/>
      <c r="D98" s="281"/>
      <c r="E98" s="259"/>
      <c r="F98" s="236" t="s">
        <v>17</v>
      </c>
      <c r="G98" s="433">
        <v>0</v>
      </c>
      <c r="H98" s="433">
        <v>0</v>
      </c>
      <c r="I98" s="433">
        <v>0</v>
      </c>
      <c r="J98" s="433">
        <v>0</v>
      </c>
      <c r="K98" s="285">
        <v>0</v>
      </c>
      <c r="L98" s="237"/>
      <c r="M98" s="237"/>
      <c r="N98" s="237"/>
    </row>
    <row r="99" spans="1:14" x14ac:dyDescent="0.25">
      <c r="B99" s="198"/>
      <c r="C99" s="276"/>
      <c r="D99" s="281"/>
      <c r="E99" s="259"/>
      <c r="F99" s="236" t="s">
        <v>45</v>
      </c>
      <c r="G99" s="217">
        <v>88774.41</v>
      </c>
      <c r="H99" s="193">
        <v>25000</v>
      </c>
      <c r="I99" s="217">
        <v>30000</v>
      </c>
      <c r="J99" s="193">
        <v>30000</v>
      </c>
      <c r="K99" s="217">
        <v>30000</v>
      </c>
      <c r="L99" s="237"/>
      <c r="M99" s="237"/>
      <c r="N99" s="237"/>
    </row>
    <row r="100" spans="1:14" x14ac:dyDescent="0.25">
      <c r="B100" s="198"/>
      <c r="C100" s="276"/>
      <c r="D100" s="281"/>
      <c r="E100" s="259"/>
      <c r="F100" s="236" t="s">
        <v>46</v>
      </c>
      <c r="G100" s="433">
        <v>0</v>
      </c>
      <c r="H100" s="433">
        <v>0</v>
      </c>
      <c r="I100" s="433">
        <v>0</v>
      </c>
      <c r="J100" s="433">
        <v>0</v>
      </c>
      <c r="K100" s="285">
        <v>0</v>
      </c>
      <c r="L100" s="237"/>
      <c r="M100" s="237"/>
      <c r="N100" s="237"/>
    </row>
    <row r="101" spans="1:14" x14ac:dyDescent="0.25">
      <c r="B101" s="198"/>
      <c r="C101" s="276"/>
      <c r="D101" s="282"/>
      <c r="E101" s="259"/>
      <c r="F101" s="236" t="s">
        <v>49</v>
      </c>
      <c r="G101" s="433">
        <v>0</v>
      </c>
      <c r="H101" s="433">
        <v>0</v>
      </c>
      <c r="I101" s="433">
        <v>0</v>
      </c>
      <c r="J101" s="433">
        <v>0</v>
      </c>
      <c r="K101" s="285">
        <v>0</v>
      </c>
      <c r="L101" s="237"/>
      <c r="M101" s="237"/>
      <c r="N101" s="237"/>
    </row>
    <row r="102" spans="1:14" x14ac:dyDescent="0.25">
      <c r="A102" s="171"/>
      <c r="B102" s="199"/>
      <c r="C102" s="277"/>
      <c r="D102" s="283"/>
      <c r="E102" s="269">
        <v>3811</v>
      </c>
      <c r="F102" s="239" t="s">
        <v>52</v>
      </c>
      <c r="G102" s="433">
        <v>0</v>
      </c>
      <c r="H102" s="433">
        <v>0</v>
      </c>
      <c r="I102" s="433">
        <v>0</v>
      </c>
      <c r="J102" s="433">
        <v>0</v>
      </c>
      <c r="K102" s="284">
        <v>0</v>
      </c>
      <c r="L102" s="237"/>
      <c r="M102" s="237"/>
      <c r="N102" s="237"/>
    </row>
    <row r="103" spans="1:14" x14ac:dyDescent="0.25">
      <c r="B103" s="301">
        <v>4</v>
      </c>
      <c r="C103" s="302"/>
      <c r="D103" s="302"/>
      <c r="E103" s="303"/>
      <c r="F103" s="304" t="s">
        <v>6</v>
      </c>
      <c r="G103" s="293">
        <f>G104+G110</f>
        <v>117451.25</v>
      </c>
      <c r="H103" s="293">
        <f t="shared" ref="H103:K103" si="29">H104+H110</f>
        <v>99470</v>
      </c>
      <c r="I103" s="293">
        <f t="shared" si="29"/>
        <v>110000</v>
      </c>
      <c r="J103" s="293">
        <f t="shared" si="29"/>
        <v>58000</v>
      </c>
      <c r="K103" s="293">
        <f t="shared" si="29"/>
        <v>33000</v>
      </c>
      <c r="L103" s="237"/>
      <c r="M103" s="237"/>
      <c r="N103" s="237"/>
    </row>
    <row r="104" spans="1:14" ht="24.95" customHeight="1" x14ac:dyDescent="0.25">
      <c r="B104" s="300"/>
      <c r="C104" s="221">
        <v>42</v>
      </c>
      <c r="D104" s="221"/>
      <c r="E104" s="222"/>
      <c r="F104" s="299" t="s">
        <v>106</v>
      </c>
      <c r="G104" s="225">
        <f>SUM(G105:G109)</f>
        <v>82351.67</v>
      </c>
      <c r="H104" s="225">
        <f t="shared" ref="H104:K104" si="30">SUM(H105:H109)</f>
        <v>71500</v>
      </c>
      <c r="I104" s="225">
        <f t="shared" si="30"/>
        <v>53000</v>
      </c>
      <c r="J104" s="225">
        <f t="shared" si="30"/>
        <v>38000</v>
      </c>
      <c r="K104" s="225">
        <f t="shared" si="30"/>
        <v>10000</v>
      </c>
      <c r="L104" s="237"/>
      <c r="M104" s="237"/>
      <c r="N104" s="237"/>
    </row>
    <row r="105" spans="1:14" x14ac:dyDescent="0.25">
      <c r="B105" s="270"/>
      <c r="C105" s="278"/>
      <c r="D105" s="274"/>
      <c r="E105" s="265"/>
      <c r="F105" s="266" t="s">
        <v>14</v>
      </c>
      <c r="G105" s="325">
        <v>81200.67</v>
      </c>
      <c r="H105" s="326">
        <v>63500</v>
      </c>
      <c r="I105" s="325">
        <v>45000</v>
      </c>
      <c r="J105" s="326">
        <v>30000</v>
      </c>
      <c r="K105" s="325">
        <v>5000</v>
      </c>
      <c r="L105" s="237"/>
      <c r="M105" s="237"/>
      <c r="N105" s="237"/>
    </row>
    <row r="106" spans="1:14" x14ac:dyDescent="0.25">
      <c r="B106" s="271"/>
      <c r="C106" s="213"/>
      <c r="D106" s="207"/>
      <c r="E106" s="190">
        <v>4221</v>
      </c>
      <c r="F106" s="236" t="s">
        <v>17</v>
      </c>
      <c r="G106" s="285">
        <v>1151</v>
      </c>
      <c r="H106" s="258">
        <v>8000</v>
      </c>
      <c r="I106" s="217">
        <v>8000</v>
      </c>
      <c r="J106" s="257">
        <v>8000</v>
      </c>
      <c r="K106" s="287">
        <v>5000</v>
      </c>
      <c r="L106" s="237"/>
      <c r="M106" s="237"/>
      <c r="N106" s="237"/>
    </row>
    <row r="107" spans="1:14" x14ac:dyDescent="0.25">
      <c r="B107" s="271"/>
      <c r="C107" s="213"/>
      <c r="D107" s="207"/>
      <c r="E107" s="190">
        <v>4222</v>
      </c>
      <c r="F107" s="236" t="s">
        <v>46</v>
      </c>
      <c r="G107" s="433">
        <v>0</v>
      </c>
      <c r="H107" s="433">
        <v>0</v>
      </c>
      <c r="I107" s="433">
        <v>0</v>
      </c>
      <c r="J107" s="433">
        <v>0</v>
      </c>
      <c r="K107" s="285">
        <v>0</v>
      </c>
      <c r="L107" s="237"/>
      <c r="M107" s="237"/>
      <c r="N107" s="237"/>
    </row>
    <row r="108" spans="1:14" x14ac:dyDescent="0.25">
      <c r="B108" s="271"/>
      <c r="C108" s="213"/>
      <c r="D108" s="207"/>
      <c r="E108" s="190">
        <v>4223</v>
      </c>
      <c r="F108" s="236" t="s">
        <v>49</v>
      </c>
      <c r="G108" s="433">
        <v>0</v>
      </c>
      <c r="H108" s="433">
        <v>0</v>
      </c>
      <c r="I108" s="433">
        <v>0</v>
      </c>
      <c r="J108" s="433">
        <v>0</v>
      </c>
      <c r="K108" s="285">
        <v>0</v>
      </c>
      <c r="L108" s="237"/>
      <c r="M108" s="237"/>
      <c r="N108" s="237"/>
    </row>
    <row r="109" spans="1:14" x14ac:dyDescent="0.25">
      <c r="B109" s="272"/>
      <c r="C109" s="279"/>
      <c r="D109" s="208"/>
      <c r="E109" s="200">
        <v>4224</v>
      </c>
      <c r="F109" s="239" t="s">
        <v>52</v>
      </c>
      <c r="G109" s="433">
        <v>0</v>
      </c>
      <c r="H109" s="433">
        <v>0</v>
      </c>
      <c r="I109" s="433">
        <v>0</v>
      </c>
      <c r="J109" s="433">
        <v>0</v>
      </c>
      <c r="K109" s="284">
        <v>0</v>
      </c>
      <c r="L109" s="237"/>
      <c r="M109" s="237"/>
      <c r="N109" s="237"/>
    </row>
    <row r="110" spans="1:14" ht="24.95" customHeight="1" x14ac:dyDescent="0.25">
      <c r="B110" s="300"/>
      <c r="C110" s="221">
        <v>45</v>
      </c>
      <c r="D110" s="229"/>
      <c r="E110" s="230"/>
      <c r="F110" s="294" t="s">
        <v>116</v>
      </c>
      <c r="G110" s="225">
        <f>SUM(G111:G115)</f>
        <v>35099.58</v>
      </c>
      <c r="H110" s="225">
        <f t="shared" ref="H110:K110" si="31">SUM(H111:H115)</f>
        <v>27970</v>
      </c>
      <c r="I110" s="225">
        <f t="shared" si="31"/>
        <v>57000</v>
      </c>
      <c r="J110" s="225">
        <f t="shared" si="31"/>
        <v>20000</v>
      </c>
      <c r="K110" s="225">
        <f t="shared" si="31"/>
        <v>23000</v>
      </c>
      <c r="L110" s="237"/>
      <c r="M110" s="237"/>
      <c r="N110" s="237"/>
    </row>
    <row r="111" spans="1:14" x14ac:dyDescent="0.25">
      <c r="B111" s="271"/>
      <c r="C111" s="213"/>
      <c r="D111" s="210"/>
      <c r="E111" s="195"/>
      <c r="F111" s="236" t="s">
        <v>14</v>
      </c>
      <c r="G111" s="217">
        <v>35099.58</v>
      </c>
      <c r="H111" s="193">
        <v>27970</v>
      </c>
      <c r="I111" s="217">
        <v>57000</v>
      </c>
      <c r="J111" s="193">
        <v>20000</v>
      </c>
      <c r="K111" s="325">
        <v>20000</v>
      </c>
      <c r="L111" s="237"/>
      <c r="M111" s="237"/>
      <c r="N111" s="237"/>
    </row>
    <row r="112" spans="1:14" x14ac:dyDescent="0.25">
      <c r="B112" s="271"/>
      <c r="C112" s="213"/>
      <c r="D112" s="207"/>
      <c r="E112" s="190">
        <v>4511</v>
      </c>
      <c r="F112" s="236" t="s">
        <v>17</v>
      </c>
      <c r="G112" s="433">
        <v>0</v>
      </c>
      <c r="H112" s="433">
        <v>0</v>
      </c>
      <c r="I112" s="433">
        <v>0</v>
      </c>
      <c r="J112" s="433">
        <v>0</v>
      </c>
      <c r="K112" s="285">
        <v>3000</v>
      </c>
      <c r="L112" s="237"/>
      <c r="M112" s="237"/>
      <c r="N112" s="237"/>
    </row>
    <row r="113" spans="2:14" x14ac:dyDescent="0.25">
      <c r="B113" s="271"/>
      <c r="C113" s="213"/>
      <c r="D113" s="210"/>
      <c r="E113" s="195"/>
      <c r="F113" s="236" t="s">
        <v>46</v>
      </c>
      <c r="G113" s="433">
        <v>0</v>
      </c>
      <c r="H113" s="433">
        <v>0</v>
      </c>
      <c r="I113" s="433">
        <v>0</v>
      </c>
      <c r="J113" s="433">
        <v>0</v>
      </c>
      <c r="K113" s="285">
        <v>0</v>
      </c>
      <c r="L113" s="237"/>
      <c r="M113" s="237"/>
      <c r="N113" s="237"/>
    </row>
    <row r="114" spans="2:14" x14ac:dyDescent="0.25">
      <c r="B114" s="271"/>
      <c r="C114" s="213"/>
      <c r="D114" s="207"/>
      <c r="E114" s="190">
        <v>4521</v>
      </c>
      <c r="F114" s="236" t="s">
        <v>49</v>
      </c>
      <c r="G114" s="433">
        <v>0</v>
      </c>
      <c r="H114" s="433">
        <v>0</v>
      </c>
      <c r="I114" s="433">
        <v>0</v>
      </c>
      <c r="J114" s="433">
        <v>0</v>
      </c>
      <c r="K114" s="285">
        <v>0</v>
      </c>
      <c r="L114" s="237"/>
      <c r="M114" s="237"/>
      <c r="N114" s="237"/>
    </row>
    <row r="115" spans="2:14" x14ac:dyDescent="0.25">
      <c r="B115" s="272"/>
      <c r="C115" s="279"/>
      <c r="D115" s="275"/>
      <c r="E115" s="268"/>
      <c r="F115" s="239" t="s">
        <v>52</v>
      </c>
      <c r="G115" s="434">
        <v>0</v>
      </c>
      <c r="H115" s="434">
        <v>0</v>
      </c>
      <c r="I115" s="434">
        <v>0</v>
      </c>
      <c r="J115" s="434">
        <v>0</v>
      </c>
      <c r="K115" s="284">
        <v>0</v>
      </c>
      <c r="L115" s="237"/>
      <c r="M115" s="237"/>
      <c r="N115" s="237"/>
    </row>
    <row r="116" spans="2:14" x14ac:dyDescent="0.25">
      <c r="B116" s="235"/>
      <c r="C116" s="235"/>
      <c r="D116" s="235"/>
      <c r="E116" s="235"/>
      <c r="F116" s="235"/>
      <c r="G116" s="235"/>
      <c r="H116" s="235"/>
      <c r="I116" s="235"/>
      <c r="J116" s="445" t="s">
        <v>179</v>
      </c>
      <c r="K116" s="235" t="s">
        <v>186</v>
      </c>
      <c r="L116" s="235"/>
      <c r="M116" s="235"/>
      <c r="N116" s="235"/>
    </row>
    <row r="117" spans="2:14" x14ac:dyDescent="0.25">
      <c r="B117" s="235"/>
      <c r="C117" s="235"/>
      <c r="D117" s="235"/>
      <c r="E117" s="235"/>
      <c r="F117" s="235"/>
      <c r="G117" s="235"/>
      <c r="H117" s="235"/>
      <c r="I117" s="235"/>
      <c r="J117" s="439"/>
      <c r="K117" s="235"/>
      <c r="L117" s="235"/>
      <c r="M117" s="235"/>
      <c r="N117" s="235"/>
    </row>
    <row r="118" spans="2:14" x14ac:dyDescent="0.25">
      <c r="B118" s="235"/>
      <c r="C118" s="235"/>
      <c r="D118" s="235"/>
      <c r="E118" s="235"/>
      <c r="F118" s="235"/>
      <c r="G118" s="235"/>
      <c r="H118" s="235"/>
      <c r="I118" s="235"/>
      <c r="J118" s="439"/>
      <c r="K118" s="235"/>
      <c r="L118" s="235"/>
      <c r="M118" s="235"/>
      <c r="N118" s="235"/>
    </row>
    <row r="119" spans="2:14" x14ac:dyDescent="0.25"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</row>
    <row r="120" spans="2:14" x14ac:dyDescent="0.25"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</row>
    <row r="121" spans="2:14" x14ac:dyDescent="0.25"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</row>
    <row r="122" spans="2:14" x14ac:dyDescent="0.25"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</row>
    <row r="123" spans="2:14" x14ac:dyDescent="0.25"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</row>
    <row r="124" spans="2:14" x14ac:dyDescent="0.25"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</row>
    <row r="125" spans="2:14" x14ac:dyDescent="0.25"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</row>
    <row r="126" spans="2:14" x14ac:dyDescent="0.25"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</row>
    <row r="127" spans="2:14" x14ac:dyDescent="0.25"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</row>
    <row r="128" spans="2:14" x14ac:dyDescent="0.25"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</row>
    <row r="129" spans="2:14" x14ac:dyDescent="0.25">
      <c r="B129" s="235"/>
      <c r="C129" s="235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</row>
    <row r="130" spans="2:14" x14ac:dyDescent="0.25"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</row>
    <row r="131" spans="2:14" x14ac:dyDescent="0.25">
      <c r="L131" s="235"/>
      <c r="M131" s="235"/>
      <c r="N131" s="235"/>
    </row>
    <row r="132" spans="2:14" x14ac:dyDescent="0.25">
      <c r="L132" s="235"/>
      <c r="M132" s="235"/>
      <c r="N132" s="235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3:F14" name="Range1_4"/>
  </protectedRanges>
  <mergeCells count="8">
    <mergeCell ref="A1:B1"/>
    <mergeCell ref="C1:F1"/>
    <mergeCell ref="B77:F77"/>
    <mergeCell ref="B2:K2"/>
    <mergeCell ref="B4:K4"/>
    <mergeCell ref="B5:K5"/>
    <mergeCell ref="B8:F8"/>
    <mergeCell ref="B76:F76"/>
  </mergeCells>
  <pageMargins left="0.7" right="0.7" top="0.75" bottom="0.75" header="0.3" footer="0.3"/>
  <pageSetup paperSize="9" scale="75" fitToHeight="0" orientation="landscape" r:id="rId1"/>
  <rowBreaks count="4" manualBreakCount="4">
    <brk id="33" max="10" man="1"/>
    <brk id="75" max="10" man="1"/>
    <brk id="117" max="10" man="1"/>
    <brk id="11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109" t="s">
        <v>137</v>
      </c>
      <c r="C1" s="110">
        <v>11</v>
      </c>
      <c r="D1" s="110">
        <v>31</v>
      </c>
      <c r="E1" s="110">
        <v>43</v>
      </c>
      <c r="F1" s="110">
        <v>52</v>
      </c>
      <c r="G1" s="110">
        <v>41</v>
      </c>
      <c r="H1" s="79"/>
      <c r="I1" s="79">
        <v>7.5345000000000004</v>
      </c>
      <c r="J1" t="s">
        <v>136</v>
      </c>
    </row>
    <row r="2" spans="1:13" ht="18" customHeight="1" x14ac:dyDescent="0.25">
      <c r="B2" s="118" t="s">
        <v>142</v>
      </c>
      <c r="C2" s="119">
        <f>C4/$I$1</f>
        <v>39156139.007233389</v>
      </c>
      <c r="D2" s="119">
        <f t="shared" ref="D2:G2" si="0">D4/$I$1</f>
        <v>2243814.9578605085</v>
      </c>
      <c r="E2" s="119">
        <f t="shared" si="0"/>
        <v>31926.768863229143</v>
      </c>
      <c r="F2" s="119">
        <f t="shared" si="0"/>
        <v>599718.06224699714</v>
      </c>
      <c r="G2" s="119">
        <f t="shared" si="0"/>
        <v>357115.2737407923</v>
      </c>
      <c r="H2" s="120"/>
      <c r="I2" s="121">
        <f>SUM(C2:G2)</f>
        <v>42388714.069944918</v>
      </c>
      <c r="J2" s="112"/>
    </row>
    <row r="3" spans="1:13" x14ac:dyDescent="0.25">
      <c r="A3" s="67">
        <v>10915</v>
      </c>
      <c r="B3" s="117" t="s">
        <v>134</v>
      </c>
      <c r="C3" s="78" t="s">
        <v>138</v>
      </c>
      <c r="D3" s="78" t="s">
        <v>138</v>
      </c>
      <c r="E3" s="78" t="s">
        <v>138</v>
      </c>
      <c r="F3" s="78" t="s">
        <v>138</v>
      </c>
      <c r="G3" s="78" t="s">
        <v>138</v>
      </c>
      <c r="H3" s="94" t="s">
        <v>128</v>
      </c>
      <c r="I3" s="94" t="s">
        <v>135</v>
      </c>
    </row>
    <row r="4" spans="1:13" ht="22.15" customHeight="1" x14ac:dyDescent="0.25">
      <c r="A4" s="111" t="s">
        <v>143</v>
      </c>
      <c r="B4" s="65" t="s">
        <v>117</v>
      </c>
      <c r="C4" s="76">
        <f>C5+C59</f>
        <v>295021929.34999996</v>
      </c>
      <c r="D4" s="76">
        <f t="shared" ref="D4:I4" si="1">D5+D59</f>
        <v>16906023.800000001</v>
      </c>
      <c r="E4" s="76">
        <f t="shared" si="1"/>
        <v>240552.24</v>
      </c>
      <c r="F4" s="76">
        <f t="shared" si="1"/>
        <v>4518575.74</v>
      </c>
      <c r="G4" s="76">
        <f t="shared" si="1"/>
        <v>2690685.03</v>
      </c>
      <c r="H4" s="76">
        <f t="shared" si="1"/>
        <v>319377766.15999997</v>
      </c>
      <c r="I4" s="114">
        <f t="shared" si="1"/>
        <v>42388714.069944918</v>
      </c>
      <c r="J4" s="98">
        <f>J5+J59</f>
        <v>42388712.107186876</v>
      </c>
      <c r="K4" s="97"/>
      <c r="L4" s="61"/>
      <c r="M4" s="61"/>
    </row>
    <row r="5" spans="1:13" x14ac:dyDescent="0.25">
      <c r="A5" s="74">
        <v>11</v>
      </c>
      <c r="B5" s="75" t="s">
        <v>118</v>
      </c>
      <c r="C5" s="76">
        <f>C6+C10+C12+C15+C19+C26+C36+C38+C45+C47+C49+C55+C57</f>
        <v>295021929.34999996</v>
      </c>
      <c r="D5" s="76">
        <f>D6+D10+D12+D15+D19+D26+D36+D38+D45+D47+D49+D55+D57</f>
        <v>16906023.800000001</v>
      </c>
      <c r="E5" s="76">
        <f t="shared" ref="E5:J5" si="2">E6+E10+E12+E15+E19+E26+E36+E38+E45+E47+E49+E55+E57</f>
        <v>240552.24</v>
      </c>
      <c r="F5" s="76">
        <f t="shared" si="2"/>
        <v>4518575.74</v>
      </c>
      <c r="G5" s="76">
        <f t="shared" si="2"/>
        <v>0</v>
      </c>
      <c r="H5" s="76">
        <f t="shared" si="2"/>
        <v>316687081.13</v>
      </c>
      <c r="I5" s="114">
        <f t="shared" si="2"/>
        <v>42031598.796204127</v>
      </c>
      <c r="J5" s="98">
        <f t="shared" si="2"/>
        <v>42031596.827186875</v>
      </c>
    </row>
    <row r="6" spans="1:13" x14ac:dyDescent="0.25">
      <c r="A6" s="74">
        <v>311</v>
      </c>
      <c r="B6" s="75" t="s">
        <v>28</v>
      </c>
      <c r="C6" s="76">
        <f t="shared" ref="C6:H6" si="3">SUM(C7:C9)</f>
        <v>169260628.97999999</v>
      </c>
      <c r="D6" s="80">
        <f t="shared" si="3"/>
        <v>0</v>
      </c>
      <c r="E6" s="80">
        <f t="shared" si="3"/>
        <v>0</v>
      </c>
      <c r="F6" s="80">
        <f t="shared" si="3"/>
        <v>0</v>
      </c>
      <c r="G6" s="80">
        <f t="shared" si="3"/>
        <v>0</v>
      </c>
      <c r="H6" s="76">
        <f t="shared" si="3"/>
        <v>169260628.97999999</v>
      </c>
      <c r="I6" s="114">
        <f>SUM(I7:I9)</f>
        <v>22464746.032251641</v>
      </c>
      <c r="J6" s="98">
        <f>SUM(J7:J9)</f>
        <v>22464746.034654588</v>
      </c>
      <c r="L6" s="61"/>
    </row>
    <row r="7" spans="1:13" x14ac:dyDescent="0.25">
      <c r="A7" s="68">
        <v>3111</v>
      </c>
      <c r="B7" s="66" t="s">
        <v>29</v>
      </c>
      <c r="C7" s="125">
        <f>SUM([1]bols:zagreb!C7)</f>
        <v>159894856.18000001</v>
      </c>
      <c r="D7" s="81"/>
      <c r="E7" s="81"/>
      <c r="F7" s="81"/>
      <c r="G7" s="81"/>
      <c r="H7" s="70">
        <f>SUM(C7:G7)</f>
        <v>159894856.18000001</v>
      </c>
      <c r="I7" s="96">
        <f>H7/$I$1</f>
        <v>21221694.363262326</v>
      </c>
      <c r="J7" s="125">
        <f>SUM([1]bols:zagreb!J7)</f>
        <v>21221694.369984072</v>
      </c>
      <c r="L7" s="61"/>
    </row>
    <row r="8" spans="1:13" x14ac:dyDescent="0.25">
      <c r="A8" s="68">
        <v>3113</v>
      </c>
      <c r="B8" s="66" t="s">
        <v>71</v>
      </c>
      <c r="C8" s="125">
        <f>SUM([1]bols:zagreb!C8)</f>
        <v>9171464.1600000001</v>
      </c>
      <c r="D8" s="81"/>
      <c r="E8" s="81"/>
      <c r="F8" s="81"/>
      <c r="G8" s="81"/>
      <c r="H8" s="70">
        <f>SUM(C8:F8)</f>
        <v>9171464.1600000001</v>
      </c>
      <c r="I8" s="96">
        <f t="shared" ref="I8:I58" si="4">H8/$I$1</f>
        <v>1217262.4805892892</v>
      </c>
      <c r="J8" s="125">
        <f>SUM([1]bols:zagreb!J8)</f>
        <v>1217262.5046705157</v>
      </c>
      <c r="L8" s="61"/>
    </row>
    <row r="9" spans="1:13" x14ac:dyDescent="0.25">
      <c r="A9" s="68">
        <v>3114</v>
      </c>
      <c r="B9" s="66" t="s">
        <v>119</v>
      </c>
      <c r="C9" s="125">
        <f>SUM([1]bols:zagreb!C9)</f>
        <v>194308.64</v>
      </c>
      <c r="D9" s="81"/>
      <c r="E9" s="81"/>
      <c r="F9" s="81"/>
      <c r="G9" s="81"/>
      <c r="H9" s="70">
        <f>SUM(C9:G9)</f>
        <v>194308.64</v>
      </c>
      <c r="I9" s="96">
        <f t="shared" si="4"/>
        <v>25789.188400026545</v>
      </c>
      <c r="J9" s="125">
        <f>SUM([1]bols:zagreb!J9)</f>
        <v>25789.160000000003</v>
      </c>
      <c r="L9" s="61"/>
    </row>
    <row r="10" spans="1:13" x14ac:dyDescent="0.25">
      <c r="A10" s="74">
        <v>312</v>
      </c>
      <c r="B10" s="75" t="s">
        <v>72</v>
      </c>
      <c r="C10" s="76">
        <f t="shared" ref="C10:J10" si="5">C11</f>
        <v>9160905.0099999998</v>
      </c>
      <c r="D10" s="80">
        <f t="shared" si="5"/>
        <v>0</v>
      </c>
      <c r="E10" s="80">
        <f t="shared" si="5"/>
        <v>0</v>
      </c>
      <c r="F10" s="80">
        <f t="shared" si="5"/>
        <v>0</v>
      </c>
      <c r="G10" s="80">
        <f t="shared" si="5"/>
        <v>0</v>
      </c>
      <c r="H10" s="76">
        <f t="shared" si="5"/>
        <v>9160905.0099999998</v>
      </c>
      <c r="I10" s="114">
        <f t="shared" si="5"/>
        <v>1215861.0405468179</v>
      </c>
      <c r="J10" s="98">
        <f t="shared" si="5"/>
        <v>1215861.0320452584</v>
      </c>
      <c r="L10" s="61"/>
    </row>
    <row r="11" spans="1:13" x14ac:dyDescent="0.25">
      <c r="A11" s="68">
        <v>3121</v>
      </c>
      <c r="B11" s="66" t="s">
        <v>72</v>
      </c>
      <c r="C11" s="125">
        <f>SUM([1]bols:zagreb!C11)</f>
        <v>9160905.0099999998</v>
      </c>
      <c r="D11" s="81"/>
      <c r="E11" s="81"/>
      <c r="F11" s="81"/>
      <c r="G11" s="81"/>
      <c r="H11" s="70">
        <f>SUM(C11:G11)</f>
        <v>9160905.0099999998</v>
      </c>
      <c r="I11" s="96">
        <f t="shared" si="4"/>
        <v>1215861.0405468179</v>
      </c>
      <c r="J11" s="125">
        <f>SUM([1]bols:zagreb!J11)</f>
        <v>1215861.0320452584</v>
      </c>
      <c r="L11" s="61"/>
    </row>
    <row r="12" spans="1:13" x14ac:dyDescent="0.25">
      <c r="A12" s="74">
        <v>313</v>
      </c>
      <c r="B12" s="75" t="s">
        <v>73</v>
      </c>
      <c r="C12" s="76">
        <f t="shared" ref="C12:J12" si="6">C13+C14</f>
        <v>45735042.140000001</v>
      </c>
      <c r="D12" s="80">
        <f t="shared" si="6"/>
        <v>0</v>
      </c>
      <c r="E12" s="80">
        <f t="shared" si="6"/>
        <v>0</v>
      </c>
      <c r="F12" s="80">
        <f t="shared" si="6"/>
        <v>0</v>
      </c>
      <c r="G12" s="80">
        <f t="shared" si="6"/>
        <v>0</v>
      </c>
      <c r="H12" s="76">
        <f t="shared" si="6"/>
        <v>45735042.140000001</v>
      </c>
      <c r="I12" s="114">
        <f t="shared" si="6"/>
        <v>6070083.2357820682</v>
      </c>
      <c r="J12" s="98">
        <f t="shared" si="6"/>
        <v>6070081.2358690016</v>
      </c>
      <c r="L12" s="61"/>
    </row>
    <row r="13" spans="1:13" x14ac:dyDescent="0.25">
      <c r="A13" s="68">
        <v>3131</v>
      </c>
      <c r="B13" s="66" t="s">
        <v>74</v>
      </c>
      <c r="C13" s="125">
        <f>SUM([1]bols:zagreb!C13)</f>
        <v>18567041.159999996</v>
      </c>
      <c r="D13" s="81"/>
      <c r="E13" s="81"/>
      <c r="F13" s="81"/>
      <c r="G13" s="81"/>
      <c r="H13" s="70">
        <f>SUM(C13:G13)</f>
        <v>18567041.159999996</v>
      </c>
      <c r="I13" s="96">
        <f t="shared" si="4"/>
        <v>2464269.8467051554</v>
      </c>
      <c r="J13" s="125">
        <f>SUM([1]bols:zagreb!J13)</f>
        <v>2464269.8513577543</v>
      </c>
      <c r="L13" s="61"/>
    </row>
    <row r="14" spans="1:13" x14ac:dyDescent="0.25">
      <c r="A14" s="68">
        <v>3132</v>
      </c>
      <c r="B14" s="66" t="s">
        <v>75</v>
      </c>
      <c r="C14" s="125">
        <f>SUM([1]bols:zagreb!C14)</f>
        <v>27168000.98</v>
      </c>
      <c r="D14" s="81"/>
      <c r="E14" s="81"/>
      <c r="F14" s="81"/>
      <c r="G14" s="81"/>
      <c r="H14" s="70">
        <f>SUM(C14:G14)</f>
        <v>27168000.98</v>
      </c>
      <c r="I14" s="96">
        <f t="shared" si="4"/>
        <v>3605813.3890769128</v>
      </c>
      <c r="J14" s="125">
        <f>SUM([1]bols:zagreb!J14)</f>
        <v>3605811.3845112473</v>
      </c>
      <c r="L14" s="61"/>
    </row>
    <row r="15" spans="1:13" x14ac:dyDescent="0.25">
      <c r="A15" s="74">
        <v>321</v>
      </c>
      <c r="B15" s="75" t="s">
        <v>30</v>
      </c>
      <c r="C15" s="76">
        <f t="shared" ref="C15:J15" si="7">SUM(C16:C18)</f>
        <v>8755593.7699999996</v>
      </c>
      <c r="D15" s="76">
        <f t="shared" si="7"/>
        <v>28971.480000000003</v>
      </c>
      <c r="E15" s="80">
        <f t="shared" si="7"/>
        <v>0</v>
      </c>
      <c r="F15" s="85">
        <f t="shared" si="7"/>
        <v>0</v>
      </c>
      <c r="G15" s="85">
        <f t="shared" si="7"/>
        <v>0</v>
      </c>
      <c r="H15" s="76">
        <f t="shared" si="7"/>
        <v>8784565.25</v>
      </c>
      <c r="I15" s="114">
        <f t="shared" si="7"/>
        <v>1165912.1706815313</v>
      </c>
      <c r="J15" s="98">
        <f t="shared" si="7"/>
        <v>1165912.1834813189</v>
      </c>
      <c r="L15" s="61"/>
    </row>
    <row r="16" spans="1:13" x14ac:dyDescent="0.25">
      <c r="A16" s="68">
        <v>3211</v>
      </c>
      <c r="B16" s="66" t="s">
        <v>31</v>
      </c>
      <c r="C16" s="125">
        <f>SUM([1]bols:zagreb!C16)</f>
        <v>227753.84</v>
      </c>
      <c r="D16" s="125">
        <f>SUM([1]bols:zagreb!D16)</f>
        <v>14436.480000000001</v>
      </c>
      <c r="E16" s="81"/>
      <c r="F16" s="82"/>
      <c r="G16" s="82"/>
      <c r="H16" s="70">
        <f>SUM(C16:G16)</f>
        <v>242190.32</v>
      </c>
      <c r="I16" s="96">
        <f t="shared" si="4"/>
        <v>32144.179441236975</v>
      </c>
      <c r="J16" s="125">
        <f>SUM([1]bols:zagreb!J16)</f>
        <v>32144.184667861166</v>
      </c>
    </row>
    <row r="17" spans="1:14" x14ac:dyDescent="0.25">
      <c r="A17" s="68">
        <v>3212</v>
      </c>
      <c r="B17" s="66" t="s">
        <v>76</v>
      </c>
      <c r="C17" s="125">
        <f>SUM([1]bols:zagreb!C17)</f>
        <v>8476330.2300000004</v>
      </c>
      <c r="D17" s="82"/>
      <c r="E17" s="82"/>
      <c r="F17" s="82"/>
      <c r="G17" s="82"/>
      <c r="H17" s="70">
        <f>SUM(C17:G17)</f>
        <v>8476330.2300000004</v>
      </c>
      <c r="I17" s="96">
        <f t="shared" si="4"/>
        <v>1125002.3531753931</v>
      </c>
      <c r="J17" s="125">
        <f>SUM([1]bols:zagreb!J17)</f>
        <v>1125002.3358265311</v>
      </c>
    </row>
    <row r="18" spans="1:14" x14ac:dyDescent="0.25">
      <c r="A18" s="68">
        <v>3213</v>
      </c>
      <c r="B18" s="66" t="s">
        <v>77</v>
      </c>
      <c r="C18" s="125">
        <f>SUM([1]bols:zagreb!C18)</f>
        <v>51509.7</v>
      </c>
      <c r="D18" s="125">
        <f>SUM([1]bols:zagreb!D18)</f>
        <v>14535</v>
      </c>
      <c r="E18" s="81"/>
      <c r="F18" s="82"/>
      <c r="G18" s="82"/>
      <c r="H18" s="70">
        <f>SUM(C18:G18)</f>
        <v>66044.7</v>
      </c>
      <c r="I18" s="96">
        <f t="shared" si="4"/>
        <v>8765.6380649014518</v>
      </c>
      <c r="J18" s="125">
        <f>SUM([1]bols:zagreb!J18)</f>
        <v>8765.6629869268036</v>
      </c>
    </row>
    <row r="19" spans="1:14" x14ac:dyDescent="0.25">
      <c r="A19" s="74">
        <v>322</v>
      </c>
      <c r="B19" s="75" t="s">
        <v>78</v>
      </c>
      <c r="C19" s="76">
        <f t="shared" ref="C19:J19" si="8">SUM(C20:C25)</f>
        <v>46104687.860000007</v>
      </c>
      <c r="D19" s="76">
        <f t="shared" si="8"/>
        <v>9570974.0399999991</v>
      </c>
      <c r="E19" s="76">
        <f t="shared" si="8"/>
        <v>195370.48</v>
      </c>
      <c r="F19" s="76">
        <f t="shared" si="8"/>
        <v>1938213.87</v>
      </c>
      <c r="G19" s="76">
        <f t="shared" si="8"/>
        <v>0</v>
      </c>
      <c r="H19" s="76">
        <f>SUM(H20:H25)</f>
        <v>57809246.249999993</v>
      </c>
      <c r="I19" s="114">
        <f t="shared" si="8"/>
        <v>7672605.5146326898</v>
      </c>
      <c r="J19" s="98">
        <f t="shared" si="8"/>
        <v>7672605.4597664103</v>
      </c>
      <c r="N19" s="97"/>
    </row>
    <row r="20" spans="1:14" x14ac:dyDescent="0.25">
      <c r="A20" s="68">
        <v>3221</v>
      </c>
      <c r="B20" s="66" t="s">
        <v>79</v>
      </c>
      <c r="C20" s="125">
        <f>SUM([1]bols:zagreb!C20)</f>
        <v>2215917.1899999995</v>
      </c>
      <c r="D20" s="125">
        <f>SUM([1]bols:zagreb!D20)</f>
        <v>372944.05000000005</v>
      </c>
      <c r="E20" s="82"/>
      <c r="F20" s="82"/>
      <c r="G20" s="82"/>
      <c r="H20" s="70">
        <f>SUM(C20:G20)</f>
        <v>2588861.2399999993</v>
      </c>
      <c r="I20" s="96">
        <f t="shared" si="4"/>
        <v>343600.93436857115</v>
      </c>
      <c r="J20" s="125">
        <f>SUM([1]bols:zagreb!J20)</f>
        <v>343600.92603225168</v>
      </c>
    </row>
    <row r="21" spans="1:14" x14ac:dyDescent="0.25">
      <c r="A21" s="68">
        <v>3222</v>
      </c>
      <c r="B21" s="66" t="s">
        <v>80</v>
      </c>
      <c r="C21" s="125">
        <f>SUM([1]bols:zagreb!C21)</f>
        <v>17857318.470000003</v>
      </c>
      <c r="D21" s="125">
        <f>SUM([1]bols:zagreb!D21)</f>
        <v>6338135.6699999999</v>
      </c>
      <c r="E21" s="125">
        <f>SUM([1]bols:zagreb!E21)</f>
        <v>190557.98</v>
      </c>
      <c r="F21" s="125">
        <f>SUM([1]bols:zagreb!F21)</f>
        <v>1135288.5</v>
      </c>
      <c r="G21" s="125">
        <f>SUM([1]bols:zagreb!G21)</f>
        <v>0</v>
      </c>
      <c r="H21" s="70">
        <f t="shared" ref="H21:H24" si="9">SUM(C21:G21)</f>
        <v>25521300.620000001</v>
      </c>
      <c r="I21" s="96">
        <f t="shared" si="4"/>
        <v>3387258.692680337</v>
      </c>
      <c r="J21" s="125">
        <f>SUM([1]bols:zagreb!J21)</f>
        <v>3387258.6783190663</v>
      </c>
    </row>
    <row r="22" spans="1:14" x14ac:dyDescent="0.25">
      <c r="A22" s="68">
        <v>3223</v>
      </c>
      <c r="B22" s="66" t="s">
        <v>81</v>
      </c>
      <c r="C22" s="125">
        <f>SUM([1]bols:zagreb!C22)</f>
        <v>24373060.569999997</v>
      </c>
      <c r="D22" s="125">
        <f>SUM([1]bols:zagreb!D22)</f>
        <v>2013917.92</v>
      </c>
      <c r="E22" s="125">
        <f>SUM([1]bols:zagreb!E22)</f>
        <v>0</v>
      </c>
      <c r="F22" s="125">
        <f>SUM([1]bols:zagreb!F22)</f>
        <v>41784.21</v>
      </c>
      <c r="G22" s="125">
        <f>SUM([1]bols:zagreb!G22)</f>
        <v>0</v>
      </c>
      <c r="H22" s="70">
        <f t="shared" si="9"/>
        <v>26428762.699999996</v>
      </c>
      <c r="I22" s="96">
        <f t="shared" si="4"/>
        <v>3507699.6084677144</v>
      </c>
      <c r="J22" s="125">
        <f>SUM([1]bols:zagreb!J22)</f>
        <v>3507699.5952591421</v>
      </c>
    </row>
    <row r="23" spans="1:14" x14ac:dyDescent="0.25">
      <c r="A23" s="68">
        <v>3224</v>
      </c>
      <c r="B23" s="66" t="s">
        <v>82</v>
      </c>
      <c r="C23" s="125">
        <f>SUM([1]bols:zagreb!C23)</f>
        <v>1090759.0300000003</v>
      </c>
      <c r="D23" s="125">
        <f>SUM([1]bols:zagreb!D23)</f>
        <v>559860.03</v>
      </c>
      <c r="E23" s="125">
        <f>SUM([1]bols:zagreb!E23)</f>
        <v>4812.5</v>
      </c>
      <c r="F23" s="125">
        <f>SUM([1]bols:zagreb!F23)</f>
        <v>761141.16</v>
      </c>
      <c r="G23" s="125">
        <f>SUM([1]bols:zagreb!G23)</f>
        <v>0</v>
      </c>
      <c r="H23" s="70">
        <f t="shared" si="9"/>
        <v>2416572.7200000002</v>
      </c>
      <c r="I23" s="96">
        <f t="shared" si="4"/>
        <v>320734.31813657179</v>
      </c>
      <c r="J23" s="125">
        <f>SUM([1]bols:zagreb!J23)</f>
        <v>320734.29911938414</v>
      </c>
    </row>
    <row r="24" spans="1:14" x14ac:dyDescent="0.25">
      <c r="A24" s="68">
        <v>3225</v>
      </c>
      <c r="B24" s="66" t="s">
        <v>83</v>
      </c>
      <c r="C24" s="125">
        <f>SUM([1]bols:zagreb!C24)</f>
        <v>333640.06000000006</v>
      </c>
      <c r="D24" s="125">
        <f>SUM([1]bols:zagreb!D24)</f>
        <v>191295.35</v>
      </c>
      <c r="E24" s="82"/>
      <c r="F24" s="82"/>
      <c r="G24" s="82"/>
      <c r="H24" s="70">
        <f t="shared" si="9"/>
        <v>524935.41</v>
      </c>
      <c r="I24" s="96">
        <f t="shared" si="4"/>
        <v>69670.901851483184</v>
      </c>
      <c r="J24" s="125">
        <f>SUM([1]bols:zagreb!J24)</f>
        <v>69670.882160063702</v>
      </c>
    </row>
    <row r="25" spans="1:14" x14ac:dyDescent="0.25">
      <c r="A25" s="68">
        <v>3227</v>
      </c>
      <c r="B25" s="66" t="s">
        <v>84</v>
      </c>
      <c r="C25" s="125">
        <f>SUM([1]bols:zagreb!C25)</f>
        <v>233992.54</v>
      </c>
      <c r="D25" s="125">
        <f>SUM([1]bols:zagreb!D25)</f>
        <v>94821.01999999999</v>
      </c>
      <c r="E25" s="82"/>
      <c r="F25" s="82"/>
      <c r="G25" s="82"/>
      <c r="H25" s="70">
        <f>SUM(C25:G25)</f>
        <v>328813.56</v>
      </c>
      <c r="I25" s="96">
        <f t="shared" si="4"/>
        <v>43641.059128011148</v>
      </c>
      <c r="J25" s="125">
        <f>SUM([1]bols:zagreb!J25)</f>
        <v>43641.078876501429</v>
      </c>
    </row>
    <row r="26" spans="1:14" x14ac:dyDescent="0.25">
      <c r="A26" s="74">
        <v>323</v>
      </c>
      <c r="B26" s="75" t="s">
        <v>85</v>
      </c>
      <c r="C26" s="76">
        <f t="shared" ref="C26:G26" si="10">SUM(C27:C35)</f>
        <v>12933386.619999999</v>
      </c>
      <c r="D26" s="76">
        <f t="shared" si="10"/>
        <v>1365560.92</v>
      </c>
      <c r="E26" s="76">
        <f t="shared" si="10"/>
        <v>45181.759999999995</v>
      </c>
      <c r="F26" s="76">
        <f t="shared" si="10"/>
        <v>2580361.87</v>
      </c>
      <c r="G26" s="76">
        <f t="shared" si="10"/>
        <v>0</v>
      </c>
      <c r="H26" s="76">
        <f>SUM(H27:H35)</f>
        <v>16924491.169999998</v>
      </c>
      <c r="I26" s="114">
        <f>SUM(I27:I35)</f>
        <v>2246265.9990709401</v>
      </c>
      <c r="J26" s="98">
        <f>SUM(J27:J35)</f>
        <v>2246266.0085015595</v>
      </c>
    </row>
    <row r="27" spans="1:14" x14ac:dyDescent="0.25">
      <c r="A27" s="68">
        <v>3231</v>
      </c>
      <c r="B27" s="66" t="s">
        <v>86</v>
      </c>
      <c r="C27" s="125">
        <f>SUM([1]bols:zagreb!C27)</f>
        <v>555690.18000000005</v>
      </c>
      <c r="D27" s="125">
        <f>SUM([1]bols:zagreb!D27)</f>
        <v>97153.37000000001</v>
      </c>
      <c r="E27" s="82"/>
      <c r="F27" s="82"/>
      <c r="G27" s="82"/>
      <c r="H27" s="70">
        <f>SUM(C27:G27)</f>
        <v>652843.55000000005</v>
      </c>
      <c r="I27" s="96">
        <f t="shared" si="4"/>
        <v>86647.229411374341</v>
      </c>
      <c r="J27" s="125">
        <f>SUM([1]bols:zagreb!J27)</f>
        <v>86647.222165372616</v>
      </c>
    </row>
    <row r="28" spans="1:14" x14ac:dyDescent="0.25">
      <c r="A28" s="68">
        <v>3232</v>
      </c>
      <c r="B28" s="66" t="s">
        <v>87</v>
      </c>
      <c r="C28" s="125">
        <f>SUM([1]bols:zagreb!C28)</f>
        <v>1573470.7800000003</v>
      </c>
      <c r="D28" s="125">
        <f>SUM([1]bols:zagreb!D28)</f>
        <v>359376.70999999996</v>
      </c>
      <c r="E28" s="82"/>
      <c r="F28" s="125">
        <f>SUM([1]bols:zagreb!F28)</f>
        <v>7355</v>
      </c>
      <c r="G28" s="82"/>
      <c r="H28" s="70">
        <f t="shared" ref="H28:H35" si="11">SUM(C28:G28)</f>
        <v>1940202.4900000002</v>
      </c>
      <c r="I28" s="96">
        <f t="shared" si="4"/>
        <v>257509.12336585045</v>
      </c>
      <c r="J28" s="125">
        <f>SUM([1]bols:zagreb!J28)</f>
        <v>257509.13528568586</v>
      </c>
    </row>
    <row r="29" spans="1:14" x14ac:dyDescent="0.25">
      <c r="A29" s="68">
        <v>3233</v>
      </c>
      <c r="B29" s="66" t="s">
        <v>88</v>
      </c>
      <c r="C29" s="125">
        <f>SUM([1]bols:zagreb!C29)</f>
        <v>197104.21999999997</v>
      </c>
      <c r="D29" s="125">
        <f>SUM([1]bols:zagreb!D29)</f>
        <v>23419.200000000001</v>
      </c>
      <c r="E29" s="82"/>
      <c r="F29" s="82"/>
      <c r="G29" s="82"/>
      <c r="H29" s="70">
        <f t="shared" si="11"/>
        <v>220523.41999999998</v>
      </c>
      <c r="I29" s="96">
        <f t="shared" si="4"/>
        <v>29268.48762359811</v>
      </c>
      <c r="J29" s="125">
        <f>SUM([1]bols:zagreb!J29)</f>
        <v>29268.478429889172</v>
      </c>
    </row>
    <row r="30" spans="1:14" x14ac:dyDescent="0.25">
      <c r="A30" s="68">
        <v>3234</v>
      </c>
      <c r="B30" s="66" t="s">
        <v>89</v>
      </c>
      <c r="C30" s="125">
        <f>SUM([1]bols:zagreb!C30)</f>
        <v>6668991.0099999998</v>
      </c>
      <c r="D30" s="125">
        <f>SUM([1]bols:zagreb!D30)</f>
        <v>416468.72000000003</v>
      </c>
      <c r="E30" s="82"/>
      <c r="F30" s="82"/>
      <c r="G30" s="82"/>
      <c r="H30" s="70">
        <f t="shared" si="11"/>
        <v>7085459.7299999995</v>
      </c>
      <c r="I30" s="96">
        <f t="shared" si="4"/>
        <v>940402.11427433789</v>
      </c>
      <c r="J30" s="125">
        <f>SUM([1]bols:zagreb!J30)</f>
        <v>940402.12136173598</v>
      </c>
    </row>
    <row r="31" spans="1:14" x14ac:dyDescent="0.25">
      <c r="A31" s="68">
        <v>3235</v>
      </c>
      <c r="B31" s="66" t="s">
        <v>90</v>
      </c>
      <c r="C31" s="125">
        <f>SUM([1]bols:zagreb!C31)</f>
        <v>71496.26999999999</v>
      </c>
      <c r="D31" s="82"/>
      <c r="E31" s="82"/>
      <c r="F31" s="82"/>
      <c r="G31" s="82"/>
      <c r="H31" s="70">
        <f t="shared" si="11"/>
        <v>71496.26999999999</v>
      </c>
      <c r="I31" s="96">
        <f t="shared" si="4"/>
        <v>9489.1857455703739</v>
      </c>
      <c r="J31" s="125">
        <f>SUM([1]bols:zagreb!J31)</f>
        <v>9489.1876109894474</v>
      </c>
    </row>
    <row r="32" spans="1:14" x14ac:dyDescent="0.25">
      <c r="A32" s="68">
        <v>3236</v>
      </c>
      <c r="B32" s="66" t="s">
        <v>91</v>
      </c>
      <c r="C32" s="125">
        <f>SUM([1]bols:zagreb!C32)</f>
        <v>924715.01000000013</v>
      </c>
      <c r="D32" s="125">
        <f>SUM([1]bols:zagreb!D32)</f>
        <v>56642.35</v>
      </c>
      <c r="E32" s="82"/>
      <c r="F32" s="82"/>
      <c r="G32" s="82"/>
      <c r="H32" s="70">
        <f t="shared" si="11"/>
        <v>981357.3600000001</v>
      </c>
      <c r="I32" s="96">
        <f t="shared" si="4"/>
        <v>130248.50487756322</v>
      </c>
      <c r="J32" s="125">
        <f>SUM([1]bols:zagreb!J32)</f>
        <v>130248.5031282766</v>
      </c>
    </row>
    <row r="33" spans="1:13" x14ac:dyDescent="0.25">
      <c r="A33" s="68">
        <v>3237</v>
      </c>
      <c r="B33" s="66" t="s">
        <v>92</v>
      </c>
      <c r="C33" s="125">
        <f>SUM([1]bols:zagreb!C33)</f>
        <v>1164426.1900000002</v>
      </c>
      <c r="D33" s="125">
        <f>SUM([1]bols:zagreb!D33)</f>
        <v>265211.36000000004</v>
      </c>
      <c r="E33" s="82"/>
      <c r="F33" s="82"/>
      <c r="G33" s="82"/>
      <c r="H33" s="70">
        <f t="shared" si="11"/>
        <v>1429637.5500000003</v>
      </c>
      <c r="I33" s="96">
        <f t="shared" si="4"/>
        <v>189745.5106510054</v>
      </c>
      <c r="J33" s="125">
        <f>SUM([1]bols:zagreb!J33)</f>
        <v>189745.50679739862</v>
      </c>
    </row>
    <row r="34" spans="1:13" x14ac:dyDescent="0.25">
      <c r="A34" s="68">
        <v>3238</v>
      </c>
      <c r="B34" s="66" t="s">
        <v>93</v>
      </c>
      <c r="C34" s="125">
        <f>SUM([1]bols:zagreb!C34)</f>
        <v>4449.420000000001</v>
      </c>
      <c r="D34" s="82"/>
      <c r="E34" s="82"/>
      <c r="F34" s="82"/>
      <c r="G34" s="82"/>
      <c r="H34" s="70">
        <f t="shared" si="11"/>
        <v>4449.420000000001</v>
      </c>
      <c r="I34" s="96">
        <f t="shared" si="4"/>
        <v>590.53951821620558</v>
      </c>
      <c r="J34" s="125">
        <f>SUM([1]bols:zagreb!J34)</f>
        <v>590.53046652067167</v>
      </c>
    </row>
    <row r="35" spans="1:13" x14ac:dyDescent="0.25">
      <c r="A35" s="68">
        <v>3239</v>
      </c>
      <c r="B35" s="66" t="s">
        <v>94</v>
      </c>
      <c r="C35" s="125">
        <f>SUM([1]bols:zagreb!C35)</f>
        <v>1773043.5399999998</v>
      </c>
      <c r="D35" s="125">
        <f>SUM([1]bols:zagreb!D35)</f>
        <v>147289.21</v>
      </c>
      <c r="E35" s="125">
        <f>SUM([1]bols:zagreb!E35)</f>
        <v>45181.759999999995</v>
      </c>
      <c r="F35" s="125">
        <f>SUM([1]bols:zagreb!F35)</f>
        <v>2573006.87</v>
      </c>
      <c r="G35" s="125">
        <f>SUM([1]bols:zagreb!G35)</f>
        <v>0</v>
      </c>
      <c r="H35" s="70">
        <f t="shared" si="11"/>
        <v>4538521.38</v>
      </c>
      <c r="I35" s="96">
        <f t="shared" si="4"/>
        <v>602365.30360342423</v>
      </c>
      <c r="J35" s="125">
        <f>SUM([1]bols:zagreb!J35)</f>
        <v>602365.32325569051</v>
      </c>
    </row>
    <row r="36" spans="1:13" x14ac:dyDescent="0.25">
      <c r="A36" s="71">
        <v>324</v>
      </c>
      <c r="B36" s="72" t="s">
        <v>95</v>
      </c>
      <c r="C36" s="126">
        <f t="shared" ref="C36:J36" si="12">C37</f>
        <v>0</v>
      </c>
      <c r="D36" s="127">
        <f t="shared" si="12"/>
        <v>0</v>
      </c>
      <c r="E36" s="127">
        <f t="shared" si="12"/>
        <v>0</v>
      </c>
      <c r="F36" s="127">
        <f t="shared" si="12"/>
        <v>0</v>
      </c>
      <c r="G36" s="127">
        <f t="shared" si="12"/>
        <v>0</v>
      </c>
      <c r="H36" s="126">
        <f t="shared" si="12"/>
        <v>0</v>
      </c>
      <c r="I36" s="128">
        <f t="shared" si="12"/>
        <v>0</v>
      </c>
      <c r="J36" s="129">
        <f t="shared" si="12"/>
        <v>0</v>
      </c>
    </row>
    <row r="37" spans="1:13" x14ac:dyDescent="0.25">
      <c r="A37" s="71">
        <v>3241</v>
      </c>
      <c r="B37" s="72" t="s">
        <v>95</v>
      </c>
      <c r="C37" s="125">
        <f>SUM([1]bols:zagreb!C37)</f>
        <v>0</v>
      </c>
      <c r="D37" s="130"/>
      <c r="E37" s="130"/>
      <c r="F37" s="130"/>
      <c r="G37" s="130"/>
      <c r="H37" s="131">
        <f>SUM(C37:G37)</f>
        <v>0</v>
      </c>
      <c r="I37" s="132">
        <f t="shared" si="4"/>
        <v>0</v>
      </c>
      <c r="J37" s="125">
        <f>SUM([1]bols:zagreb!J37)</f>
        <v>0</v>
      </c>
    </row>
    <row r="38" spans="1:13" x14ac:dyDescent="0.25">
      <c r="A38" s="74">
        <v>329</v>
      </c>
      <c r="B38" s="75" t="s">
        <v>101</v>
      </c>
      <c r="C38" s="76">
        <f t="shared" ref="C38:J38" si="13">SUM(C39:C44)</f>
        <v>2719161.14</v>
      </c>
      <c r="D38" s="76">
        <f t="shared" si="13"/>
        <v>4233259.0200000005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76">
        <f>SUM(H39:H44)</f>
        <v>6952420.1600000001</v>
      </c>
      <c r="I38" s="114">
        <f t="shared" si="13"/>
        <v>922744.72891366389</v>
      </c>
      <c r="J38" s="98">
        <f t="shared" si="13"/>
        <v>922744.78937281843</v>
      </c>
    </row>
    <row r="39" spans="1:13" x14ac:dyDescent="0.25">
      <c r="A39" s="68">
        <v>3291</v>
      </c>
      <c r="B39" s="66" t="s">
        <v>96</v>
      </c>
      <c r="C39" s="125">
        <f>SUM([1]bols:zagreb!C39)</f>
        <v>2332282.9500000002</v>
      </c>
      <c r="D39" s="125">
        <f>SUM([1]bols:zagreb!D39)</f>
        <v>1878635.02</v>
      </c>
      <c r="E39" s="82"/>
      <c r="F39" s="82"/>
      <c r="G39" s="125">
        <f>SUM([1]bols:zagreb!G39)</f>
        <v>0</v>
      </c>
      <c r="H39" s="70">
        <f>SUM(C39:G39)</f>
        <v>4210917.9700000007</v>
      </c>
      <c r="I39" s="96">
        <f>H39/$I$1</f>
        <v>558884.8589820161</v>
      </c>
      <c r="J39" s="125">
        <f>SUM([1]bols:zagreb!J39)</f>
        <v>558884.86131329229</v>
      </c>
    </row>
    <row r="40" spans="1:13" x14ac:dyDescent="0.25">
      <c r="A40" s="68">
        <v>3292</v>
      </c>
      <c r="B40" s="66" t="s">
        <v>97</v>
      </c>
      <c r="C40" s="125">
        <f>SUM([1]bols:zagreb!C40)</f>
        <v>123004.47</v>
      </c>
      <c r="D40" s="125">
        <f>SUM([1]bols:zagreb!D40)</f>
        <v>122544.91999999998</v>
      </c>
      <c r="E40" s="82"/>
      <c r="F40" s="82"/>
      <c r="G40" s="82"/>
      <c r="H40" s="70">
        <f t="shared" ref="H40:H44" si="14">SUM(C40:G40)</f>
        <v>245549.38999999998</v>
      </c>
      <c r="I40" s="96">
        <f t="shared" si="4"/>
        <v>32590.00464529829</v>
      </c>
      <c r="J40" s="125">
        <f>SUM([1]bols:zagreb!J40)</f>
        <v>32590.013325369964</v>
      </c>
    </row>
    <row r="41" spans="1:13" x14ac:dyDescent="0.25">
      <c r="A41" s="68">
        <v>3293</v>
      </c>
      <c r="B41" s="66" t="s">
        <v>98</v>
      </c>
      <c r="C41" s="125">
        <f>SUM([1]bols:zagreb!C41)</f>
        <v>48651.53</v>
      </c>
      <c r="D41" s="125">
        <f>SUM([1]bols:zagreb!D41)</f>
        <v>11969.39</v>
      </c>
      <c r="E41" s="82"/>
      <c r="F41" s="82"/>
      <c r="G41" s="82"/>
      <c r="H41" s="70">
        <f t="shared" si="14"/>
        <v>60620.92</v>
      </c>
      <c r="I41" s="96">
        <f t="shared" si="4"/>
        <v>8045.7787510783719</v>
      </c>
      <c r="J41" s="125">
        <f>SUM([1]bols:zagreb!J41)</f>
        <v>8045.8210000000008</v>
      </c>
    </row>
    <row r="42" spans="1:13" x14ac:dyDescent="0.25">
      <c r="A42" s="68">
        <v>3294</v>
      </c>
      <c r="B42" s="66" t="s">
        <v>99</v>
      </c>
      <c r="C42" s="125">
        <f>SUM([1]bols:zagreb!C42)</f>
        <v>640</v>
      </c>
      <c r="D42" s="82"/>
      <c r="E42" s="82"/>
      <c r="F42" s="82"/>
      <c r="G42" s="82"/>
      <c r="H42" s="70">
        <f t="shared" si="14"/>
        <v>640</v>
      </c>
      <c r="I42" s="96">
        <f t="shared" si="4"/>
        <v>84.942597385360671</v>
      </c>
      <c r="J42" s="125">
        <f>SUM([1]bols:zagreb!J42)</f>
        <v>84.94</v>
      </c>
    </row>
    <row r="43" spans="1:13" x14ac:dyDescent="0.25">
      <c r="A43" s="68">
        <v>3295</v>
      </c>
      <c r="B43" s="66" t="s">
        <v>100</v>
      </c>
      <c r="C43" s="125">
        <f>SUM([1]bols:zagreb!C43)</f>
        <v>52116.56</v>
      </c>
      <c r="D43" s="82"/>
      <c r="E43" s="82"/>
      <c r="F43" s="82"/>
      <c r="G43" s="82"/>
      <c r="H43" s="70">
        <f t="shared" si="14"/>
        <v>52116.56</v>
      </c>
      <c r="I43" s="96">
        <f t="shared" si="4"/>
        <v>6917.0562081093631</v>
      </c>
      <c r="J43" s="125">
        <f>SUM([1]bols:zagreb!J43)</f>
        <v>6917.0499999999993</v>
      </c>
    </row>
    <row r="44" spans="1:13" x14ac:dyDescent="0.25">
      <c r="A44" s="68">
        <v>3299</v>
      </c>
      <c r="B44" s="66" t="s">
        <v>101</v>
      </c>
      <c r="C44" s="125">
        <f>SUM([1]bols:zagreb!C44)</f>
        <v>162465.63000000003</v>
      </c>
      <c r="D44" s="125">
        <f>SUM([1]bols:zagreb!D44)</f>
        <v>2220109.6900000004</v>
      </c>
      <c r="E44" s="82"/>
      <c r="F44" s="82"/>
      <c r="G44" s="82"/>
      <c r="H44" s="70">
        <f t="shared" si="14"/>
        <v>2382575.3200000003</v>
      </c>
      <c r="I44" s="96">
        <f t="shared" si="4"/>
        <v>316222.08772977639</v>
      </c>
      <c r="J44" s="125">
        <f>SUM([1]bols:zagreb!J44)</f>
        <v>316222.10373415623</v>
      </c>
    </row>
    <row r="45" spans="1:13" x14ac:dyDescent="0.25">
      <c r="A45" s="74">
        <v>342</v>
      </c>
      <c r="B45" s="75" t="s">
        <v>103</v>
      </c>
      <c r="C45" s="77">
        <f t="shared" ref="C45:J45" si="15">C46</f>
        <v>0</v>
      </c>
      <c r="D45" s="83">
        <f t="shared" si="15"/>
        <v>0</v>
      </c>
      <c r="E45" s="83">
        <f t="shared" si="15"/>
        <v>0</v>
      </c>
      <c r="F45" s="83">
        <f t="shared" si="15"/>
        <v>0</v>
      </c>
      <c r="G45" s="83">
        <f t="shared" si="15"/>
        <v>0</v>
      </c>
      <c r="H45" s="77">
        <f t="shared" si="15"/>
        <v>0</v>
      </c>
      <c r="I45" s="114">
        <f t="shared" si="15"/>
        <v>0</v>
      </c>
      <c r="J45" s="98">
        <f t="shared" si="15"/>
        <v>0</v>
      </c>
    </row>
    <row r="46" spans="1:13" ht="22.5" x14ac:dyDescent="0.25">
      <c r="A46" s="68">
        <v>3427</v>
      </c>
      <c r="B46" s="73" t="s">
        <v>120</v>
      </c>
      <c r="C46" s="125">
        <f>SUM([1]bols:zagreb!C46)</f>
        <v>0</v>
      </c>
      <c r="D46" s="84"/>
      <c r="E46" s="84"/>
      <c r="F46" s="84"/>
      <c r="G46" s="84"/>
      <c r="H46" s="70">
        <f>SUM(C46:G46)</f>
        <v>0</v>
      </c>
      <c r="I46" s="96">
        <f t="shared" si="4"/>
        <v>0</v>
      </c>
      <c r="J46" s="125">
        <f>SUM([1]bols:zagreb!J46)</f>
        <v>0</v>
      </c>
      <c r="M46" s="97"/>
    </row>
    <row r="47" spans="1:13" x14ac:dyDescent="0.25">
      <c r="A47" s="74">
        <v>343</v>
      </c>
      <c r="B47" s="75" t="s">
        <v>104</v>
      </c>
      <c r="C47" s="76">
        <f t="shared" ref="C47:J47" si="16">C48</f>
        <v>103711.31999999999</v>
      </c>
      <c r="D47" s="76">
        <f t="shared" si="16"/>
        <v>116430.11999999998</v>
      </c>
      <c r="E47" s="85">
        <f t="shared" si="16"/>
        <v>0</v>
      </c>
      <c r="F47" s="85">
        <f t="shared" si="16"/>
        <v>0</v>
      </c>
      <c r="G47" s="85">
        <f t="shared" si="16"/>
        <v>0</v>
      </c>
      <c r="H47" s="76">
        <f t="shared" si="16"/>
        <v>220141.43999999997</v>
      </c>
      <c r="I47" s="114">
        <f t="shared" si="16"/>
        <v>29217.79016523989</v>
      </c>
      <c r="J47" s="98">
        <f t="shared" si="16"/>
        <v>29217.804172141485</v>
      </c>
    </row>
    <row r="48" spans="1:13" x14ac:dyDescent="0.25">
      <c r="A48" s="68">
        <v>3431</v>
      </c>
      <c r="B48" s="66" t="s">
        <v>105</v>
      </c>
      <c r="C48" s="125">
        <f>SUM([1]bols:zagreb!C48)</f>
        <v>103711.31999999999</v>
      </c>
      <c r="D48" s="125">
        <f>SUM([1]bols:zagreb!D48)</f>
        <v>116430.11999999998</v>
      </c>
      <c r="E48" s="82"/>
      <c r="F48" s="82"/>
      <c r="G48" s="82"/>
      <c r="H48" s="70">
        <f>SUM(C48:G48)</f>
        <v>220141.43999999997</v>
      </c>
      <c r="I48" s="96">
        <f t="shared" si="4"/>
        <v>29217.79016523989</v>
      </c>
      <c r="J48" s="125">
        <f>SUM([1]bols:zagreb!J48)</f>
        <v>29217.804172141485</v>
      </c>
    </row>
    <row r="49" spans="1:11" x14ac:dyDescent="0.25">
      <c r="A49" s="74">
        <v>422</v>
      </c>
      <c r="B49" s="75" t="s">
        <v>107</v>
      </c>
      <c r="C49" s="76">
        <f t="shared" ref="C49:J49" si="17">SUM(C50:C54)</f>
        <v>248812.50999999998</v>
      </c>
      <c r="D49" s="76">
        <f t="shared" si="17"/>
        <v>1314193.95</v>
      </c>
      <c r="E49" s="85">
        <f t="shared" si="17"/>
        <v>0</v>
      </c>
      <c r="F49" s="85">
        <f t="shared" si="17"/>
        <v>0</v>
      </c>
      <c r="G49" s="85">
        <f t="shared" si="17"/>
        <v>0</v>
      </c>
      <c r="H49" s="76">
        <f>SUM(H50:H54)</f>
        <v>1563006.46</v>
      </c>
      <c r="I49" s="114">
        <f t="shared" si="17"/>
        <v>207446.60694140283</v>
      </c>
      <c r="J49" s="98">
        <f t="shared" si="17"/>
        <v>207446.59404406397</v>
      </c>
    </row>
    <row r="50" spans="1:11" x14ac:dyDescent="0.25">
      <c r="A50" s="68">
        <v>4221</v>
      </c>
      <c r="B50" s="66" t="s">
        <v>108</v>
      </c>
      <c r="C50" s="125">
        <f>SUM([1]bols:zagreb!C50)</f>
        <v>11118.92</v>
      </c>
      <c r="D50" s="125">
        <f>SUM([1]bols:zagreb!D50)</f>
        <v>179393.22999999998</v>
      </c>
      <c r="E50" s="82"/>
      <c r="F50" s="82"/>
      <c r="G50" s="82"/>
      <c r="H50" s="70">
        <f>SUM(C50:G50)</f>
        <v>190512.15</v>
      </c>
      <c r="I50" s="96">
        <f t="shared" si="4"/>
        <v>25285.307585108498</v>
      </c>
      <c r="J50" s="125">
        <f>SUM([1]bols:zagreb!J50)</f>
        <v>25285.304535801977</v>
      </c>
    </row>
    <row r="51" spans="1:11" x14ac:dyDescent="0.25">
      <c r="A51" s="68">
        <v>4222</v>
      </c>
      <c r="B51" s="66" t="s">
        <v>109</v>
      </c>
      <c r="C51" s="125">
        <f>SUM([1]bols:zagreb!C51)</f>
        <v>17688.45</v>
      </c>
      <c r="D51" s="125">
        <f>SUM([1]bols:zagreb!D51)</f>
        <v>9195.5</v>
      </c>
      <c r="E51" s="82"/>
      <c r="F51" s="82"/>
      <c r="G51" s="82"/>
      <c r="H51" s="70">
        <f t="shared" ref="H51:H54" si="18">SUM(C51:G51)</f>
        <v>26883.95</v>
      </c>
      <c r="I51" s="96">
        <f t="shared" si="4"/>
        <v>3568.1133452783861</v>
      </c>
      <c r="J51" s="125">
        <f>SUM([1]bols:zagreb!J51)</f>
        <v>3568.11</v>
      </c>
    </row>
    <row r="52" spans="1:11" x14ac:dyDescent="0.25">
      <c r="A52" s="68">
        <v>4223</v>
      </c>
      <c r="B52" s="66" t="s">
        <v>110</v>
      </c>
      <c r="C52" s="125">
        <f>SUM([1]bols:zagreb!C52)</f>
        <v>59323.19</v>
      </c>
      <c r="D52" s="125">
        <f>SUM([1]bols:zagreb!D52)</f>
        <v>1125605.22</v>
      </c>
      <c r="E52" s="82"/>
      <c r="F52" s="82"/>
      <c r="G52" s="82"/>
      <c r="H52" s="70">
        <f t="shared" si="18"/>
        <v>1184928.4099999999</v>
      </c>
      <c r="I52" s="96">
        <f t="shared" si="4"/>
        <v>157267.02634547744</v>
      </c>
      <c r="J52" s="125">
        <f>SUM([1]bols:zagreb!J52)</f>
        <v>157267.029508262</v>
      </c>
    </row>
    <row r="53" spans="1:11" x14ac:dyDescent="0.25">
      <c r="A53" s="68">
        <v>4224</v>
      </c>
      <c r="B53" s="66" t="s">
        <v>111</v>
      </c>
      <c r="C53" s="125">
        <f>SUM([1]bols:zagreb!C53)</f>
        <v>21264.46</v>
      </c>
      <c r="D53" s="82"/>
      <c r="E53" s="82"/>
      <c r="F53" s="82"/>
      <c r="G53" s="82"/>
      <c r="H53" s="70">
        <f t="shared" si="18"/>
        <v>21264.46</v>
      </c>
      <c r="I53" s="96">
        <f t="shared" si="4"/>
        <v>2822.2788506204788</v>
      </c>
      <c r="J53" s="125">
        <f>SUM([1]bols:zagreb!J53)</f>
        <v>2822.28</v>
      </c>
    </row>
    <row r="54" spans="1:11" x14ac:dyDescent="0.25">
      <c r="A54" s="68">
        <v>4225</v>
      </c>
      <c r="B54" s="66" t="s">
        <v>112</v>
      </c>
      <c r="C54" s="125">
        <f>SUM([1]bols:zagreb!C54)</f>
        <v>139417.49</v>
      </c>
      <c r="D54" s="82"/>
      <c r="E54" s="82"/>
      <c r="F54" s="82"/>
      <c r="G54" s="82"/>
      <c r="H54" s="70">
        <f t="shared" si="18"/>
        <v>139417.49</v>
      </c>
      <c r="I54" s="96">
        <f t="shared" si="4"/>
        <v>18503.88081491804</v>
      </c>
      <c r="J54" s="125">
        <f>SUM([1]bols:zagreb!J54)</f>
        <v>18503.870000000003</v>
      </c>
    </row>
    <row r="55" spans="1:11" x14ac:dyDescent="0.25">
      <c r="A55" s="74">
        <v>423</v>
      </c>
      <c r="B55" s="75" t="s">
        <v>114</v>
      </c>
      <c r="C55" s="77">
        <f t="shared" ref="C55:J55" si="19">C56</f>
        <v>0</v>
      </c>
      <c r="D55" s="83">
        <f t="shared" si="19"/>
        <v>0</v>
      </c>
      <c r="E55" s="83">
        <f t="shared" si="19"/>
        <v>0</v>
      </c>
      <c r="F55" s="83">
        <f t="shared" si="19"/>
        <v>0</v>
      </c>
      <c r="G55" s="83">
        <f t="shared" si="19"/>
        <v>0</v>
      </c>
      <c r="H55" s="77">
        <f t="shared" si="19"/>
        <v>0</v>
      </c>
      <c r="I55" s="114">
        <f t="shared" si="19"/>
        <v>0</v>
      </c>
      <c r="J55" s="98">
        <f t="shared" si="19"/>
        <v>0</v>
      </c>
    </row>
    <row r="56" spans="1:11" x14ac:dyDescent="0.25">
      <c r="A56" s="68">
        <v>4231</v>
      </c>
      <c r="B56" s="66" t="s">
        <v>115</v>
      </c>
      <c r="C56" s="125">
        <f>SUM([1]bols:zagreb!C56)</f>
        <v>0</v>
      </c>
      <c r="D56" s="84"/>
      <c r="E56" s="84"/>
      <c r="F56" s="84"/>
      <c r="G56" s="84"/>
      <c r="H56" s="70">
        <f t="shared" ref="H56" si="20">SUM(C56:F56)</f>
        <v>0</v>
      </c>
      <c r="I56" s="96">
        <f t="shared" si="4"/>
        <v>0</v>
      </c>
      <c r="J56" s="125">
        <f>SUM([1]bols:zagreb!J56)</f>
        <v>0</v>
      </c>
    </row>
    <row r="57" spans="1:11" x14ac:dyDescent="0.25">
      <c r="A57" s="74">
        <v>451</v>
      </c>
      <c r="B57" s="75" t="s">
        <v>121</v>
      </c>
      <c r="C57" s="77">
        <f t="shared" ref="C57:J57" si="21">C58</f>
        <v>0</v>
      </c>
      <c r="D57" s="77">
        <f t="shared" si="21"/>
        <v>276634.27</v>
      </c>
      <c r="E57" s="83">
        <f t="shared" si="21"/>
        <v>0</v>
      </c>
      <c r="F57" s="83">
        <f t="shared" si="21"/>
        <v>0</v>
      </c>
      <c r="G57" s="83">
        <f t="shared" si="21"/>
        <v>0</v>
      </c>
      <c r="H57" s="77">
        <f t="shared" si="21"/>
        <v>276634.27</v>
      </c>
      <c r="I57" s="114">
        <f t="shared" si="21"/>
        <v>36715.677218129938</v>
      </c>
      <c r="J57" s="98">
        <f t="shared" si="21"/>
        <v>36715.685279713318</v>
      </c>
    </row>
    <row r="58" spans="1:11" ht="15.75" thickBot="1" x14ac:dyDescent="0.3">
      <c r="A58" s="91">
        <v>4511</v>
      </c>
      <c r="B58" s="92" t="s">
        <v>121</v>
      </c>
      <c r="C58" s="125">
        <f>SUM([1]bols:zagreb!C58)</f>
        <v>0</v>
      </c>
      <c r="D58" s="125">
        <f>SUM([1]bols:zagreb!D58)</f>
        <v>276634.27</v>
      </c>
      <c r="E58" s="93"/>
      <c r="F58" s="93"/>
      <c r="G58" s="93"/>
      <c r="H58" s="95">
        <f>SUM(C58:G58)</f>
        <v>276634.27</v>
      </c>
      <c r="I58" s="96">
        <f t="shared" si="4"/>
        <v>36715.677218129938</v>
      </c>
      <c r="J58" s="125">
        <f>SUM([1]bols:zagreb!J58)</f>
        <v>36715.685279713318</v>
      </c>
    </row>
    <row r="59" spans="1:11" ht="15.75" thickTop="1" x14ac:dyDescent="0.25">
      <c r="A59" s="87">
        <v>41</v>
      </c>
      <c r="B59" s="88" t="s">
        <v>122</v>
      </c>
      <c r="C59" s="133">
        <f>C60</f>
        <v>0</v>
      </c>
      <c r="D59" s="90">
        <f>D60</f>
        <v>0</v>
      </c>
      <c r="E59" s="90">
        <f t="shared" ref="E59:J60" si="22">E60</f>
        <v>0</v>
      </c>
      <c r="F59" s="90">
        <f t="shared" si="22"/>
        <v>0</v>
      </c>
      <c r="G59" s="134">
        <f t="shared" si="22"/>
        <v>2690685.03</v>
      </c>
      <c r="H59" s="89">
        <f t="shared" si="22"/>
        <v>2690685.03</v>
      </c>
      <c r="I59" s="115">
        <f t="shared" si="22"/>
        <v>357115.2737407923</v>
      </c>
      <c r="J59" s="99">
        <f t="shared" si="22"/>
        <v>357115.27999999997</v>
      </c>
    </row>
    <row r="60" spans="1:11" x14ac:dyDescent="0.25">
      <c r="A60" s="68">
        <v>381</v>
      </c>
      <c r="B60" s="66" t="s">
        <v>68</v>
      </c>
      <c r="C60" s="135">
        <f>C61</f>
        <v>0</v>
      </c>
      <c r="D60" s="86">
        <f>D61</f>
        <v>0</v>
      </c>
      <c r="E60" s="86">
        <f>E61</f>
        <v>0</v>
      </c>
      <c r="F60" s="86">
        <f>F61</f>
        <v>0</v>
      </c>
      <c r="G60" s="136">
        <f>G61</f>
        <v>2690685.03</v>
      </c>
      <c r="H60" s="69">
        <f t="shared" si="22"/>
        <v>2690685.03</v>
      </c>
      <c r="I60" s="116">
        <f t="shared" si="22"/>
        <v>357115.2737407923</v>
      </c>
      <c r="J60" s="100">
        <f t="shared" si="22"/>
        <v>357115.27999999997</v>
      </c>
    </row>
    <row r="61" spans="1:11" x14ac:dyDescent="0.25">
      <c r="A61" s="68">
        <v>3811</v>
      </c>
      <c r="B61" s="66" t="s">
        <v>124</v>
      </c>
      <c r="C61" s="137"/>
      <c r="D61" s="82"/>
      <c r="E61" s="82"/>
      <c r="F61" s="82"/>
      <c r="G61" s="125">
        <f>SUM([1]bols:zagreb!G61)</f>
        <v>2690685.03</v>
      </c>
      <c r="H61" s="70">
        <f>SUM(C61:G61)</f>
        <v>2690685.03</v>
      </c>
      <c r="I61" s="96">
        <f>H61/$I$1</f>
        <v>357115.2737407923</v>
      </c>
      <c r="J61" s="125">
        <f>SUM([1]bols:zagreb!J61)</f>
        <v>357115.27999999997</v>
      </c>
    </row>
    <row r="62" spans="1:11" x14ac:dyDescent="0.25">
      <c r="B62" s="101" t="s">
        <v>139</v>
      </c>
      <c r="C62" s="103">
        <f>C6+C10+C12+C15+C19+C26+C36+C38+C45+C47</f>
        <v>294773116.83999997</v>
      </c>
      <c r="D62" s="36"/>
      <c r="E62" s="36"/>
      <c r="F62" s="36"/>
      <c r="G62" s="36"/>
      <c r="H62" s="36"/>
      <c r="I62" s="107">
        <f>C62/I1</f>
        <v>39123115.912137493</v>
      </c>
      <c r="J62" s="125">
        <f>SUM([1]bols:zagreb!J62)</f>
        <v>39123115.932345882</v>
      </c>
      <c r="K62" s="36"/>
    </row>
    <row r="63" spans="1:11" x14ac:dyDescent="0.25">
      <c r="B63" s="102" t="s">
        <v>140</v>
      </c>
      <c r="C63" s="105">
        <f>C49+C55+C57</f>
        <v>248812.50999999998</v>
      </c>
      <c r="D63" s="106"/>
      <c r="E63" s="106"/>
      <c r="F63" s="106"/>
      <c r="G63" s="106"/>
      <c r="H63" s="106"/>
      <c r="I63" s="108">
        <f>C63/I1</f>
        <v>33023.095095892226</v>
      </c>
      <c r="J63" s="125">
        <f>SUM([1]bols:zagreb!J63)</f>
        <v>33023.10404406397</v>
      </c>
      <c r="K63" s="36"/>
    </row>
    <row r="64" spans="1:11" x14ac:dyDescent="0.25">
      <c r="B64" s="101" t="s">
        <v>141</v>
      </c>
      <c r="C64" s="104">
        <v>15070192.98</v>
      </c>
      <c r="D64" s="36"/>
      <c r="E64" s="36"/>
      <c r="F64" s="36"/>
      <c r="G64" s="36"/>
      <c r="H64" s="36"/>
      <c r="I64" s="107">
        <v>2000158.3356559824</v>
      </c>
      <c r="J64" s="107">
        <v>2000158.34</v>
      </c>
      <c r="K64" s="36"/>
    </row>
    <row r="65" spans="2:11" x14ac:dyDescent="0.25">
      <c r="B65" s="101" t="s">
        <v>142</v>
      </c>
      <c r="C65" s="36"/>
      <c r="D65" s="36"/>
      <c r="E65" s="36"/>
      <c r="F65" s="36"/>
      <c r="G65" s="36"/>
      <c r="H65" s="36"/>
      <c r="I65" s="36"/>
      <c r="J65" s="36"/>
      <c r="K65" s="36"/>
    </row>
  </sheetData>
  <sheetProtection selectLockedCells="1"/>
  <phoneticPr fontId="24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173"/>
  <sheetViews>
    <sheetView zoomScaleNormal="100" workbookViewId="0">
      <selection activeCell="I126" sqref="I126"/>
    </sheetView>
  </sheetViews>
  <sheetFormatPr defaultRowHeight="15" x14ac:dyDescent="0.25"/>
  <cols>
    <col min="1" max="1" width="10" customWidth="1"/>
    <col min="2" max="2" width="47.42578125" customWidth="1"/>
    <col min="3" max="7" width="13.7109375" customWidth="1"/>
    <col min="8" max="8" width="6.85546875" customWidth="1"/>
    <col min="9" max="9" width="5.28515625" customWidth="1"/>
    <col min="10" max="11" width="12.28515625" bestFit="1" customWidth="1"/>
  </cols>
  <sheetData>
    <row r="1" spans="1:12" x14ac:dyDescent="0.25">
      <c r="A1" s="147" t="s">
        <v>144</v>
      </c>
      <c r="B1" s="489" t="s">
        <v>178</v>
      </c>
      <c r="C1" s="490"/>
      <c r="D1" s="161"/>
      <c r="E1" s="148"/>
      <c r="F1" s="149"/>
      <c r="G1" s="149"/>
    </row>
    <row r="2" spans="1:12" x14ac:dyDescent="0.25">
      <c r="A2" s="150" t="s">
        <v>145</v>
      </c>
      <c r="B2" s="436" t="s">
        <v>146</v>
      </c>
      <c r="C2" s="162"/>
      <c r="D2" s="162"/>
      <c r="E2" s="148"/>
      <c r="F2" s="149"/>
      <c r="G2" s="149"/>
    </row>
    <row r="3" spans="1:12" ht="23.25" x14ac:dyDescent="0.25">
      <c r="A3" s="151" t="s">
        <v>147</v>
      </c>
      <c r="B3" s="444" t="s">
        <v>187</v>
      </c>
      <c r="C3" s="487" t="s">
        <v>175</v>
      </c>
      <c r="D3" s="488"/>
      <c r="E3" s="488"/>
      <c r="F3" s="488"/>
      <c r="G3" s="488"/>
    </row>
    <row r="4" spans="1:12" ht="30" customHeight="1" x14ac:dyDescent="0.25">
      <c r="A4" s="152" t="s">
        <v>148</v>
      </c>
      <c r="B4" s="153" t="s">
        <v>149</v>
      </c>
      <c r="C4" s="163"/>
      <c r="D4" s="163"/>
      <c r="E4" s="148"/>
      <c r="F4" s="148"/>
      <c r="G4" s="148"/>
    </row>
    <row r="5" spans="1:12" x14ac:dyDescent="0.25">
      <c r="A5" s="442"/>
      <c r="B5" s="163"/>
      <c r="C5" s="163"/>
      <c r="D5" s="163"/>
      <c r="E5" s="148"/>
      <c r="F5" s="148"/>
      <c r="G5" s="148"/>
    </row>
    <row r="6" spans="1:12" ht="15.75" thickBot="1" x14ac:dyDescent="0.3">
      <c r="A6" s="154" t="s">
        <v>128</v>
      </c>
      <c r="B6" s="155"/>
      <c r="C6" s="427">
        <f t="shared" ref="C6:D6" si="0">SUM(C7:C12)</f>
        <v>4044206.8899999997</v>
      </c>
      <c r="D6" s="156">
        <f t="shared" si="0"/>
        <v>4380820</v>
      </c>
      <c r="E6" s="156">
        <f>SUM(E7:E12)</f>
        <v>4751680</v>
      </c>
      <c r="F6" s="156">
        <f t="shared" ref="F6:G6" si="1">SUM(F7:F12)</f>
        <v>4774110</v>
      </c>
      <c r="G6" s="156">
        <f t="shared" si="1"/>
        <v>4777700</v>
      </c>
    </row>
    <row r="7" spans="1:12" x14ac:dyDescent="0.25">
      <c r="A7" s="377" t="s">
        <v>150</v>
      </c>
      <c r="B7" s="379" t="s">
        <v>118</v>
      </c>
      <c r="C7" s="353">
        <f>C16</f>
        <v>3951319.7499999995</v>
      </c>
      <c r="D7" s="353">
        <f t="shared" ref="D7" si="2">D16</f>
        <v>4340820</v>
      </c>
      <c r="E7" s="357">
        <f>E16</f>
        <v>4706680</v>
      </c>
      <c r="F7" s="353">
        <f t="shared" ref="F7:G7" si="3">F16</f>
        <v>4729110</v>
      </c>
      <c r="G7" s="353">
        <f t="shared" si="3"/>
        <v>4732700</v>
      </c>
    </row>
    <row r="8" spans="1:12" x14ac:dyDescent="0.25">
      <c r="A8" s="377" t="s">
        <v>151</v>
      </c>
      <c r="B8" s="380" t="s">
        <v>122</v>
      </c>
      <c r="C8" s="354">
        <f t="shared" ref="C8:D8" si="4">C77</f>
        <v>88774.41</v>
      </c>
      <c r="D8" s="354">
        <f t="shared" si="4"/>
        <v>25000</v>
      </c>
      <c r="E8" s="358">
        <f>E77</f>
        <v>30000</v>
      </c>
      <c r="F8" s="354">
        <f>F77</f>
        <v>30000</v>
      </c>
      <c r="G8" s="354">
        <f>G77</f>
        <v>30000</v>
      </c>
    </row>
    <row r="9" spans="1:12" x14ac:dyDescent="0.25">
      <c r="A9" s="377" t="s">
        <v>152</v>
      </c>
      <c r="B9" s="380" t="s">
        <v>153</v>
      </c>
      <c r="C9" s="354">
        <f t="shared" ref="C9:D9" si="5">C85</f>
        <v>4112.7299999999996</v>
      </c>
      <c r="D9" s="354">
        <f t="shared" si="5"/>
        <v>15000</v>
      </c>
      <c r="E9" s="358">
        <f>E85</f>
        <v>15000</v>
      </c>
      <c r="F9" s="354">
        <f>F85</f>
        <v>15000</v>
      </c>
      <c r="G9" s="354">
        <f>G85</f>
        <v>12000</v>
      </c>
    </row>
    <row r="10" spans="1:12" x14ac:dyDescent="0.25">
      <c r="A10" s="377" t="s">
        <v>154</v>
      </c>
      <c r="B10" s="380" t="s">
        <v>155</v>
      </c>
      <c r="C10" s="355">
        <f t="shared" ref="C10:D10" si="6">C129</f>
        <v>0</v>
      </c>
      <c r="D10" s="355">
        <f t="shared" si="6"/>
        <v>0</v>
      </c>
      <c r="E10" s="359">
        <f>E129</f>
        <v>0</v>
      </c>
      <c r="F10" s="355">
        <f>F129</f>
        <v>0</v>
      </c>
      <c r="G10" s="355">
        <f>G129</f>
        <v>0</v>
      </c>
    </row>
    <row r="11" spans="1:12" x14ac:dyDescent="0.25">
      <c r="A11" s="378" t="s">
        <v>156</v>
      </c>
      <c r="B11" s="380" t="s">
        <v>157</v>
      </c>
      <c r="C11" s="355">
        <f t="shared" ref="C11:D11" si="7">C140</f>
        <v>0</v>
      </c>
      <c r="D11" s="355">
        <f t="shared" si="7"/>
        <v>0</v>
      </c>
      <c r="E11" s="359">
        <f>E140</f>
        <v>0</v>
      </c>
      <c r="F11" s="355">
        <f>F140</f>
        <v>0</v>
      </c>
      <c r="G11" s="355">
        <f>G140</f>
        <v>3000</v>
      </c>
      <c r="L11" s="495"/>
    </row>
    <row r="12" spans="1:12" ht="15.75" thickBot="1" x14ac:dyDescent="0.3">
      <c r="A12" s="378" t="s">
        <v>158</v>
      </c>
      <c r="B12" s="381" t="s">
        <v>159</v>
      </c>
      <c r="C12" s="356">
        <f t="shared" ref="C12:D12" si="8">C162</f>
        <v>0</v>
      </c>
      <c r="D12" s="356">
        <f t="shared" si="8"/>
        <v>0</v>
      </c>
      <c r="E12" s="360">
        <f>E162</f>
        <v>0</v>
      </c>
      <c r="F12" s="356">
        <f>F162</f>
        <v>0</v>
      </c>
      <c r="G12" s="356">
        <f>G162</f>
        <v>0</v>
      </c>
    </row>
    <row r="13" spans="1:12" ht="15.75" thickBot="1" x14ac:dyDescent="0.3">
      <c r="A13" s="36"/>
      <c r="B13" s="36"/>
      <c r="C13" s="104"/>
      <c r="D13" s="104"/>
      <c r="E13" s="104"/>
      <c r="F13" s="104"/>
      <c r="G13" s="104"/>
    </row>
    <row r="14" spans="1:12" ht="26.25" thickBot="1" x14ac:dyDescent="0.3">
      <c r="A14" s="382">
        <v>10915</v>
      </c>
      <c r="B14" s="383" t="s">
        <v>160</v>
      </c>
      <c r="C14" s="365" t="s">
        <v>181</v>
      </c>
      <c r="D14" s="366" t="s">
        <v>182</v>
      </c>
      <c r="E14" s="364" t="s">
        <v>183</v>
      </c>
      <c r="F14" s="364" t="s">
        <v>177</v>
      </c>
      <c r="G14" s="364" t="s">
        <v>184</v>
      </c>
    </row>
    <row r="15" spans="1:12" ht="24.75" thickBot="1" x14ac:dyDescent="0.3">
      <c r="A15" s="384" t="s">
        <v>161</v>
      </c>
      <c r="B15" s="385" t="s">
        <v>117</v>
      </c>
      <c r="C15" s="363">
        <f>C16+C77</f>
        <v>4040094.1599999997</v>
      </c>
      <c r="D15" s="362">
        <f>D16+D77</f>
        <v>4365820</v>
      </c>
      <c r="E15" s="362">
        <f>E16+E77</f>
        <v>4736680</v>
      </c>
      <c r="F15" s="362">
        <f>F16+F77</f>
        <v>4759110</v>
      </c>
      <c r="G15" s="362">
        <f>G16+G77</f>
        <v>4762700</v>
      </c>
      <c r="K15" s="494"/>
    </row>
    <row r="16" spans="1:12" ht="33" customHeight="1" x14ac:dyDescent="0.25">
      <c r="A16" s="401">
        <v>11</v>
      </c>
      <c r="B16" s="386" t="s">
        <v>118</v>
      </c>
      <c r="C16" s="340">
        <f>C17+C27+C56+C61+C72</f>
        <v>3951319.7499999995</v>
      </c>
      <c r="D16" s="340">
        <f>D17+D27+D56+D61+D72</f>
        <v>4340820</v>
      </c>
      <c r="E16" s="352">
        <f>E17+E27+E56+E61+E72</f>
        <v>4706680</v>
      </c>
      <c r="F16" s="334">
        <f>F17+F27+F56+F61+F72</f>
        <v>4729110</v>
      </c>
      <c r="G16" s="361">
        <f>G17+G27+G56+G61+G72</f>
        <v>4732700</v>
      </c>
      <c r="J16" s="61"/>
      <c r="K16" s="61"/>
    </row>
    <row r="17" spans="1:7" x14ac:dyDescent="0.25">
      <c r="A17" s="402">
        <v>31</v>
      </c>
      <c r="B17" s="387" t="s">
        <v>5</v>
      </c>
      <c r="C17" s="309">
        <f t="shared" ref="C17:D17" si="9">C18+C22+C24</f>
        <v>3189380.5999999996</v>
      </c>
      <c r="D17" s="309">
        <f t="shared" si="9"/>
        <v>3549670</v>
      </c>
      <c r="E17" s="310">
        <f t="shared" ref="E17:G17" si="10">E18+E22+E24</f>
        <v>3785000</v>
      </c>
      <c r="F17" s="309">
        <f t="shared" si="10"/>
        <v>3834680</v>
      </c>
      <c r="G17" s="337">
        <f t="shared" si="10"/>
        <v>3810600</v>
      </c>
    </row>
    <row r="18" spans="1:7" x14ac:dyDescent="0.25">
      <c r="A18" s="402">
        <v>311</v>
      </c>
      <c r="B18" s="387" t="s">
        <v>28</v>
      </c>
      <c r="C18" s="309">
        <f>SUM(C19:C21)</f>
        <v>2358253.2999999998</v>
      </c>
      <c r="D18" s="309">
        <f>SUM(D19:D21)</f>
        <v>2703000</v>
      </c>
      <c r="E18" s="310">
        <f>SUM(E19:E21)</f>
        <v>2905000</v>
      </c>
      <c r="F18" s="309">
        <f t="shared" ref="F18:G18" si="11">SUM(F19:F21)</f>
        <v>2850000</v>
      </c>
      <c r="G18" s="337">
        <f t="shared" si="11"/>
        <v>2830000</v>
      </c>
    </row>
    <row r="19" spans="1:7" x14ac:dyDescent="0.25">
      <c r="A19" s="403">
        <v>3111</v>
      </c>
      <c r="B19" s="388" t="s">
        <v>29</v>
      </c>
      <c r="C19" s="367">
        <v>2226998.5699999998</v>
      </c>
      <c r="D19" s="498">
        <v>2555000</v>
      </c>
      <c r="E19" s="496">
        <v>2750000</v>
      </c>
      <c r="F19" s="497">
        <v>2700000</v>
      </c>
      <c r="G19" s="497">
        <v>2650000</v>
      </c>
    </row>
    <row r="20" spans="1:7" x14ac:dyDescent="0.25">
      <c r="A20" s="403">
        <v>3113</v>
      </c>
      <c r="B20" s="388" t="s">
        <v>71</v>
      </c>
      <c r="C20" s="367">
        <v>131254.73000000001</v>
      </c>
      <c r="D20" s="498">
        <v>148000</v>
      </c>
      <c r="E20" s="496">
        <v>155000</v>
      </c>
      <c r="F20" s="497">
        <v>150000</v>
      </c>
      <c r="G20" s="497">
        <v>180000</v>
      </c>
    </row>
    <row r="21" spans="1:7" x14ac:dyDescent="0.25">
      <c r="A21" s="403">
        <v>3114</v>
      </c>
      <c r="B21" s="388" t="s">
        <v>119</v>
      </c>
      <c r="C21" s="367">
        <v>0</v>
      </c>
      <c r="D21" s="498">
        <v>0</v>
      </c>
      <c r="E21" s="496">
        <v>0</v>
      </c>
      <c r="F21" s="497">
        <v>0</v>
      </c>
      <c r="G21" s="497">
        <v>0</v>
      </c>
    </row>
    <row r="22" spans="1:7" x14ac:dyDescent="0.25">
      <c r="A22" s="404">
        <v>312</v>
      </c>
      <c r="B22" s="389" t="s">
        <v>72</v>
      </c>
      <c r="C22" s="309">
        <f t="shared" ref="C22:D22" si="12">SUM(C23)</f>
        <v>187127.96</v>
      </c>
      <c r="D22" s="309">
        <f t="shared" si="12"/>
        <v>125400</v>
      </c>
      <c r="E22" s="310">
        <f>SUM(E23)</f>
        <v>160000</v>
      </c>
      <c r="F22" s="309">
        <f t="shared" ref="F22:G22" si="13">SUM(F23)</f>
        <v>175000</v>
      </c>
      <c r="G22" s="337">
        <f t="shared" si="13"/>
        <v>220000</v>
      </c>
    </row>
    <row r="23" spans="1:7" x14ac:dyDescent="0.25">
      <c r="A23" s="403">
        <v>3121</v>
      </c>
      <c r="B23" s="388" t="s">
        <v>72</v>
      </c>
      <c r="C23" s="367">
        <v>187127.96</v>
      </c>
      <c r="D23" s="367">
        <v>125400</v>
      </c>
      <c r="E23" s="497">
        <v>160000</v>
      </c>
      <c r="F23" s="497">
        <v>175000</v>
      </c>
      <c r="G23" s="497">
        <v>220000</v>
      </c>
    </row>
    <row r="24" spans="1:7" x14ac:dyDescent="0.25">
      <c r="A24" s="404">
        <v>313</v>
      </c>
      <c r="B24" s="389" t="s">
        <v>73</v>
      </c>
      <c r="C24" s="309">
        <f t="shared" ref="C24:D24" si="14">SUM(C25:C26)</f>
        <v>643999.34</v>
      </c>
      <c r="D24" s="309">
        <f t="shared" si="14"/>
        <v>721270</v>
      </c>
      <c r="E24" s="310">
        <f>SUM(E25:E26)</f>
        <v>720000</v>
      </c>
      <c r="F24" s="309">
        <f t="shared" ref="F24:G24" si="15">SUM(F25:F26)</f>
        <v>809680</v>
      </c>
      <c r="G24" s="337">
        <f t="shared" si="15"/>
        <v>760600</v>
      </c>
    </row>
    <row r="25" spans="1:7" x14ac:dyDescent="0.25">
      <c r="A25" s="403">
        <v>3131</v>
      </c>
      <c r="B25" s="388" t="s">
        <v>74</v>
      </c>
      <c r="C25" s="329">
        <v>254887.47</v>
      </c>
      <c r="D25" s="329">
        <v>293204</v>
      </c>
      <c r="E25" s="331">
        <v>300000</v>
      </c>
      <c r="F25" s="329">
        <v>329680</v>
      </c>
      <c r="G25" s="338">
        <v>357850</v>
      </c>
    </row>
    <row r="26" spans="1:7" x14ac:dyDescent="0.25">
      <c r="A26" s="403">
        <v>3132</v>
      </c>
      <c r="B26" s="388" t="s">
        <v>75</v>
      </c>
      <c r="C26" s="329">
        <v>389111.87</v>
      </c>
      <c r="D26" s="329">
        <v>428066</v>
      </c>
      <c r="E26" s="331">
        <v>420000</v>
      </c>
      <c r="F26" s="329">
        <v>480000</v>
      </c>
      <c r="G26" s="338">
        <v>402750</v>
      </c>
    </row>
    <row r="27" spans="1:7" x14ac:dyDescent="0.25">
      <c r="A27" s="404">
        <v>32</v>
      </c>
      <c r="B27" s="389" t="s">
        <v>9</v>
      </c>
      <c r="C27" s="311">
        <f t="shared" ref="C27:D27" si="16">C28+C32+C39+C49</f>
        <v>643710.44000000006</v>
      </c>
      <c r="D27" s="311">
        <f t="shared" si="16"/>
        <v>696180</v>
      </c>
      <c r="E27" s="336">
        <f t="shared" ref="E27:G27" si="17">E28+E32+E39+E49</f>
        <v>817880</v>
      </c>
      <c r="F27" s="311">
        <f t="shared" si="17"/>
        <v>842430</v>
      </c>
      <c r="G27" s="339">
        <f t="shared" si="17"/>
        <v>894600</v>
      </c>
    </row>
    <row r="28" spans="1:7" x14ac:dyDescent="0.25">
      <c r="A28" s="404">
        <v>321</v>
      </c>
      <c r="B28" s="389" t="s">
        <v>30</v>
      </c>
      <c r="C28" s="309">
        <f t="shared" ref="C28:D28" si="18">SUM(C29:C31)</f>
        <v>67588.75</v>
      </c>
      <c r="D28" s="309">
        <f t="shared" si="18"/>
        <v>88060</v>
      </c>
      <c r="E28" s="310">
        <f t="shared" ref="E28:G28" si="19">SUM(E29:E31)</f>
        <v>91600</v>
      </c>
      <c r="F28" s="309">
        <f t="shared" si="19"/>
        <v>93100</v>
      </c>
      <c r="G28" s="337">
        <f t="shared" si="19"/>
        <v>96600</v>
      </c>
    </row>
    <row r="29" spans="1:7" x14ac:dyDescent="0.25">
      <c r="A29" s="403">
        <v>3211</v>
      </c>
      <c r="B29" s="388" t="s">
        <v>31</v>
      </c>
      <c r="C29" s="329">
        <v>5308.5</v>
      </c>
      <c r="D29" s="329">
        <v>7300</v>
      </c>
      <c r="E29" s="331">
        <v>7300</v>
      </c>
      <c r="F29" s="329">
        <v>7500</v>
      </c>
      <c r="G29" s="338">
        <v>7800</v>
      </c>
    </row>
    <row r="30" spans="1:7" x14ac:dyDescent="0.25">
      <c r="A30" s="403">
        <v>3212</v>
      </c>
      <c r="B30" s="388" t="s">
        <v>76</v>
      </c>
      <c r="C30" s="329">
        <v>61108.41</v>
      </c>
      <c r="D30" s="329">
        <v>79360</v>
      </c>
      <c r="E30" s="331">
        <v>82800</v>
      </c>
      <c r="F30" s="329">
        <v>84000</v>
      </c>
      <c r="G30" s="338">
        <v>87000</v>
      </c>
    </row>
    <row r="31" spans="1:7" x14ac:dyDescent="0.25">
      <c r="A31" s="403">
        <v>3213</v>
      </c>
      <c r="B31" s="388" t="s">
        <v>77</v>
      </c>
      <c r="C31" s="329">
        <v>1171.8399999999999</v>
      </c>
      <c r="D31" s="329">
        <v>1400</v>
      </c>
      <c r="E31" s="331">
        <v>1500</v>
      </c>
      <c r="F31" s="329">
        <v>1600</v>
      </c>
      <c r="G31" s="338">
        <v>1800</v>
      </c>
    </row>
    <row r="32" spans="1:7" x14ac:dyDescent="0.25">
      <c r="A32" s="404">
        <v>322</v>
      </c>
      <c r="B32" s="389" t="s">
        <v>78</v>
      </c>
      <c r="C32" s="309">
        <f t="shared" ref="C32:D32" si="20">SUM(C33:C38)</f>
        <v>365119.94000000006</v>
      </c>
      <c r="D32" s="309">
        <f t="shared" si="20"/>
        <v>428500</v>
      </c>
      <c r="E32" s="310">
        <f>SUM(E33:E38)</f>
        <v>484500</v>
      </c>
      <c r="F32" s="309">
        <f t="shared" ref="F32:G32" si="21">SUM(F33:F38)</f>
        <v>509000</v>
      </c>
      <c r="G32" s="337">
        <f t="shared" si="21"/>
        <v>532000</v>
      </c>
    </row>
    <row r="33" spans="1:7" x14ac:dyDescent="0.25">
      <c r="A33" s="403">
        <v>3221</v>
      </c>
      <c r="B33" s="388" t="s">
        <v>79</v>
      </c>
      <c r="C33" s="329">
        <v>32899.06</v>
      </c>
      <c r="D33" s="329">
        <v>36000</v>
      </c>
      <c r="E33" s="331">
        <v>40000</v>
      </c>
      <c r="F33" s="329">
        <v>42000</v>
      </c>
      <c r="G33" s="338">
        <v>43000</v>
      </c>
    </row>
    <row r="34" spans="1:7" x14ac:dyDescent="0.25">
      <c r="A34" s="403">
        <v>3222</v>
      </c>
      <c r="B34" s="388" t="s">
        <v>80</v>
      </c>
      <c r="C34" s="329">
        <v>222980.42</v>
      </c>
      <c r="D34" s="329">
        <v>200000</v>
      </c>
      <c r="E34" s="331">
        <v>280000</v>
      </c>
      <c r="F34" s="329">
        <v>290000</v>
      </c>
      <c r="G34" s="338">
        <v>300000</v>
      </c>
    </row>
    <row r="35" spans="1:7" x14ac:dyDescent="0.25">
      <c r="A35" s="403">
        <v>3223</v>
      </c>
      <c r="B35" s="388" t="s">
        <v>81</v>
      </c>
      <c r="C35" s="329">
        <v>75016.240000000005</v>
      </c>
      <c r="D35" s="329">
        <v>165000</v>
      </c>
      <c r="E35" s="331">
        <v>130000</v>
      </c>
      <c r="F35" s="329">
        <v>140000</v>
      </c>
      <c r="G35" s="338">
        <v>150000</v>
      </c>
    </row>
    <row r="36" spans="1:7" x14ac:dyDescent="0.25">
      <c r="A36" s="403">
        <v>3224</v>
      </c>
      <c r="B36" s="388" t="s">
        <v>82</v>
      </c>
      <c r="C36" s="329">
        <v>21730.65</v>
      </c>
      <c r="D36" s="329">
        <v>16500</v>
      </c>
      <c r="E36" s="331">
        <v>20000</v>
      </c>
      <c r="F36" s="329">
        <v>21000</v>
      </c>
      <c r="G36" s="338">
        <v>22000</v>
      </c>
    </row>
    <row r="37" spans="1:7" x14ac:dyDescent="0.25">
      <c r="A37" s="403">
        <v>3225</v>
      </c>
      <c r="B37" s="388" t="s">
        <v>83</v>
      </c>
      <c r="C37" s="329">
        <v>12214.11</v>
      </c>
      <c r="D37" s="329">
        <v>8000</v>
      </c>
      <c r="E37" s="331">
        <v>12000</v>
      </c>
      <c r="F37" s="329">
        <v>13000</v>
      </c>
      <c r="G37" s="338">
        <v>13500</v>
      </c>
    </row>
    <row r="38" spans="1:7" x14ac:dyDescent="0.25">
      <c r="A38" s="403">
        <v>3227</v>
      </c>
      <c r="B38" s="388" t="s">
        <v>84</v>
      </c>
      <c r="C38" s="329">
        <v>279.45999999999998</v>
      </c>
      <c r="D38" s="329">
        <v>3000</v>
      </c>
      <c r="E38" s="331">
        <v>2500</v>
      </c>
      <c r="F38" s="329">
        <v>3000</v>
      </c>
      <c r="G38" s="338">
        <v>3500</v>
      </c>
    </row>
    <row r="39" spans="1:7" x14ac:dyDescent="0.25">
      <c r="A39" s="404">
        <v>323</v>
      </c>
      <c r="B39" s="389" t="s">
        <v>85</v>
      </c>
      <c r="C39" s="309">
        <f t="shared" ref="C39:D39" si="22">SUM(C40:C48)</f>
        <v>183776.66</v>
      </c>
      <c r="D39" s="309">
        <f t="shared" si="22"/>
        <v>148820</v>
      </c>
      <c r="E39" s="310">
        <f>SUM(E40:E48)</f>
        <v>210680</v>
      </c>
      <c r="F39" s="309">
        <f t="shared" ref="F39:G39" si="23">SUM(F40:F48)</f>
        <v>207530</v>
      </c>
      <c r="G39" s="337">
        <f t="shared" si="23"/>
        <v>230000</v>
      </c>
    </row>
    <row r="40" spans="1:7" x14ac:dyDescent="0.25">
      <c r="A40" s="403">
        <v>3231</v>
      </c>
      <c r="B40" s="388" t="s">
        <v>86</v>
      </c>
      <c r="C40" s="329">
        <v>9229.34</v>
      </c>
      <c r="D40" s="412">
        <v>8000</v>
      </c>
      <c r="E40" s="344">
        <v>11000</v>
      </c>
      <c r="F40" s="412">
        <v>12000</v>
      </c>
      <c r="G40" s="413">
        <v>13000</v>
      </c>
    </row>
    <row r="41" spans="1:7" x14ac:dyDescent="0.25">
      <c r="A41" s="403">
        <v>3232</v>
      </c>
      <c r="B41" s="388" t="s">
        <v>87</v>
      </c>
      <c r="C41" s="329">
        <v>61505.72</v>
      </c>
      <c r="D41" s="329">
        <v>20000</v>
      </c>
      <c r="E41" s="331">
        <v>20000</v>
      </c>
      <c r="F41" s="329">
        <v>21000</v>
      </c>
      <c r="G41" s="338">
        <v>21500</v>
      </c>
    </row>
    <row r="42" spans="1:7" x14ac:dyDescent="0.25">
      <c r="A42" s="403">
        <v>3233</v>
      </c>
      <c r="B42" s="388" t="s">
        <v>88</v>
      </c>
      <c r="C42" s="329">
        <v>3096.55</v>
      </c>
      <c r="D42" s="329">
        <v>1000</v>
      </c>
      <c r="E42" s="331">
        <v>1400</v>
      </c>
      <c r="F42" s="329">
        <v>1700</v>
      </c>
      <c r="G42" s="338">
        <v>1800</v>
      </c>
    </row>
    <row r="43" spans="1:7" x14ac:dyDescent="0.25">
      <c r="A43" s="403">
        <v>3234</v>
      </c>
      <c r="B43" s="388" t="s">
        <v>89</v>
      </c>
      <c r="C43" s="329">
        <v>68991.240000000005</v>
      </c>
      <c r="D43" s="329">
        <v>65000</v>
      </c>
      <c r="E43" s="331">
        <v>72000</v>
      </c>
      <c r="F43" s="329">
        <v>75000</v>
      </c>
      <c r="G43" s="338">
        <v>77000</v>
      </c>
    </row>
    <row r="44" spans="1:7" x14ac:dyDescent="0.25">
      <c r="A44" s="403">
        <v>3235</v>
      </c>
      <c r="B44" s="388" t="s">
        <v>90</v>
      </c>
      <c r="C44" s="329">
        <v>0</v>
      </c>
      <c r="D44" s="329">
        <v>0</v>
      </c>
      <c r="E44" s="331">
        <v>0</v>
      </c>
      <c r="F44" s="329">
        <v>0</v>
      </c>
      <c r="G44" s="338">
        <v>0</v>
      </c>
    </row>
    <row r="45" spans="1:7" x14ac:dyDescent="0.25">
      <c r="A45" s="403">
        <v>3236</v>
      </c>
      <c r="B45" s="388" t="s">
        <v>91</v>
      </c>
      <c r="C45" s="414">
        <v>14718.34</v>
      </c>
      <c r="D45" s="329">
        <v>24000</v>
      </c>
      <c r="E45" s="331">
        <v>35000</v>
      </c>
      <c r="F45" s="329">
        <v>26000</v>
      </c>
      <c r="G45" s="338">
        <v>50000</v>
      </c>
    </row>
    <row r="46" spans="1:7" x14ac:dyDescent="0.25">
      <c r="A46" s="403">
        <v>3237</v>
      </c>
      <c r="B46" s="388" t="s">
        <v>92</v>
      </c>
      <c r="C46" s="412">
        <v>19679.259999999998</v>
      </c>
      <c r="D46" s="329">
        <v>26800</v>
      </c>
      <c r="E46" s="331">
        <v>65680</v>
      </c>
      <c r="F46" s="329">
        <v>65680</v>
      </c>
      <c r="G46" s="338">
        <v>60000</v>
      </c>
    </row>
    <row r="47" spans="1:7" x14ac:dyDescent="0.25">
      <c r="A47" s="403">
        <v>3238</v>
      </c>
      <c r="B47" s="388" t="s">
        <v>93</v>
      </c>
      <c r="C47" s="329">
        <v>602.22</v>
      </c>
      <c r="D47" s="329">
        <v>20</v>
      </c>
      <c r="E47" s="331">
        <v>600</v>
      </c>
      <c r="F47" s="329">
        <v>650</v>
      </c>
      <c r="G47" s="338">
        <v>700</v>
      </c>
    </row>
    <row r="48" spans="1:7" x14ac:dyDescent="0.25">
      <c r="A48" s="403">
        <v>3239</v>
      </c>
      <c r="B48" s="388" t="s">
        <v>94</v>
      </c>
      <c r="C48" s="329">
        <v>5953.99</v>
      </c>
      <c r="D48" s="329">
        <v>4000</v>
      </c>
      <c r="E48" s="331">
        <v>5000</v>
      </c>
      <c r="F48" s="329">
        <v>5500</v>
      </c>
      <c r="G48" s="338">
        <v>6000</v>
      </c>
    </row>
    <row r="49" spans="1:7" x14ac:dyDescent="0.25">
      <c r="A49" s="404">
        <v>329</v>
      </c>
      <c r="B49" s="389" t="s">
        <v>101</v>
      </c>
      <c r="C49" s="309">
        <f>SUM(C50:C55)</f>
        <v>27225.089999999997</v>
      </c>
      <c r="D49" s="309">
        <f>SUM(D50:D55)</f>
        <v>30800</v>
      </c>
      <c r="E49" s="310">
        <f>SUM(E50:E55)</f>
        <v>31100</v>
      </c>
      <c r="F49" s="309">
        <f>SUM(F50:F55)</f>
        <v>32800</v>
      </c>
      <c r="G49" s="337">
        <f>SUM(G50:G55)</f>
        <v>36000</v>
      </c>
    </row>
    <row r="50" spans="1:7" ht="24" x14ac:dyDescent="0.25">
      <c r="A50" s="403">
        <v>3291</v>
      </c>
      <c r="B50" s="390" t="s">
        <v>96</v>
      </c>
      <c r="C50" s="329">
        <v>21069.98</v>
      </c>
      <c r="D50" s="329">
        <v>22800</v>
      </c>
      <c r="E50" s="331">
        <v>23000</v>
      </c>
      <c r="F50" s="329">
        <v>24000</v>
      </c>
      <c r="G50" s="338">
        <v>26000</v>
      </c>
    </row>
    <row r="51" spans="1:7" ht="25.15" customHeight="1" x14ac:dyDescent="0.25">
      <c r="A51" s="403">
        <v>3292</v>
      </c>
      <c r="B51" s="388" t="s">
        <v>97</v>
      </c>
      <c r="C51" s="329">
        <v>3564.85</v>
      </c>
      <c r="D51" s="329">
        <v>3000</v>
      </c>
      <c r="E51" s="331">
        <v>3500</v>
      </c>
      <c r="F51" s="329">
        <v>4000</v>
      </c>
      <c r="G51" s="338">
        <v>4500</v>
      </c>
    </row>
    <row r="52" spans="1:7" x14ac:dyDescent="0.25">
      <c r="A52" s="403">
        <v>3293</v>
      </c>
      <c r="B52" s="388" t="s">
        <v>98</v>
      </c>
      <c r="C52" s="329">
        <v>0</v>
      </c>
      <c r="D52" s="329">
        <v>1000</v>
      </c>
      <c r="E52" s="331">
        <v>1000</v>
      </c>
      <c r="F52" s="329">
        <v>1000</v>
      </c>
      <c r="G52" s="338">
        <v>1000</v>
      </c>
    </row>
    <row r="53" spans="1:7" x14ac:dyDescent="0.25">
      <c r="A53" s="403">
        <v>3294</v>
      </c>
      <c r="B53" s="388" t="s">
        <v>99</v>
      </c>
      <c r="C53" s="329">
        <v>0</v>
      </c>
      <c r="D53" s="329">
        <v>0</v>
      </c>
      <c r="E53" s="331">
        <v>0</v>
      </c>
      <c r="F53" s="329">
        <v>0</v>
      </c>
      <c r="G53" s="338">
        <v>0</v>
      </c>
    </row>
    <row r="54" spans="1:7" x14ac:dyDescent="0.25">
      <c r="A54" s="403">
        <v>3295</v>
      </c>
      <c r="B54" s="388" t="s">
        <v>100</v>
      </c>
      <c r="C54" s="329">
        <v>0</v>
      </c>
      <c r="D54" s="329">
        <v>0</v>
      </c>
      <c r="E54" s="331">
        <v>0</v>
      </c>
      <c r="F54" s="329">
        <v>0</v>
      </c>
      <c r="G54" s="338">
        <v>0</v>
      </c>
    </row>
    <row r="55" spans="1:7" x14ac:dyDescent="0.25">
      <c r="A55" s="403">
        <v>3299</v>
      </c>
      <c r="B55" s="388" t="s">
        <v>101</v>
      </c>
      <c r="C55" s="329">
        <v>2590.2600000000002</v>
      </c>
      <c r="D55" s="329">
        <v>4000</v>
      </c>
      <c r="E55" s="331">
        <v>3600</v>
      </c>
      <c r="F55" s="329">
        <v>3800</v>
      </c>
      <c r="G55" s="338">
        <v>4500</v>
      </c>
    </row>
    <row r="56" spans="1:7" x14ac:dyDescent="0.25">
      <c r="A56" s="404">
        <v>34</v>
      </c>
      <c r="B56" s="389" t="s">
        <v>102</v>
      </c>
      <c r="C56" s="327">
        <f t="shared" ref="C56:D56" si="24">C59+C57</f>
        <v>1928.46</v>
      </c>
      <c r="D56" s="327">
        <f t="shared" si="24"/>
        <v>3500</v>
      </c>
      <c r="E56" s="341">
        <f t="shared" ref="E56:G56" si="25">E59+E57</f>
        <v>1800</v>
      </c>
      <c r="F56" s="327">
        <f t="shared" si="25"/>
        <v>2000</v>
      </c>
      <c r="G56" s="342">
        <f t="shared" si="25"/>
        <v>2500</v>
      </c>
    </row>
    <row r="57" spans="1:7" x14ac:dyDescent="0.25">
      <c r="A57" s="404">
        <v>342</v>
      </c>
      <c r="B57" s="389" t="s">
        <v>103</v>
      </c>
      <c r="C57" s="327">
        <f t="shared" ref="C57:G57" si="26">C58</f>
        <v>0</v>
      </c>
      <c r="D57" s="327">
        <f t="shared" si="26"/>
        <v>1900</v>
      </c>
      <c r="E57" s="341">
        <f t="shared" si="26"/>
        <v>0</v>
      </c>
      <c r="F57" s="327">
        <f t="shared" si="26"/>
        <v>0</v>
      </c>
      <c r="G57" s="342">
        <f t="shared" si="26"/>
        <v>0</v>
      </c>
    </row>
    <row r="58" spans="1:7" ht="17.45" customHeight="1" x14ac:dyDescent="0.25">
      <c r="A58" s="403">
        <v>3427</v>
      </c>
      <c r="B58" s="391" t="s">
        <v>120</v>
      </c>
      <c r="C58" s="329">
        <v>0</v>
      </c>
      <c r="D58" s="329">
        <v>1900</v>
      </c>
      <c r="E58" s="331">
        <v>0</v>
      </c>
      <c r="F58" s="415">
        <v>0</v>
      </c>
      <c r="G58" s="338">
        <v>0</v>
      </c>
    </row>
    <row r="59" spans="1:7" ht="17.45" customHeight="1" x14ac:dyDescent="0.25">
      <c r="A59" s="404">
        <v>343</v>
      </c>
      <c r="B59" s="389" t="s">
        <v>104</v>
      </c>
      <c r="C59" s="309">
        <f t="shared" ref="C59:G59" si="27">SUM(C60:C60)</f>
        <v>1928.46</v>
      </c>
      <c r="D59" s="309">
        <f t="shared" si="27"/>
        <v>1600</v>
      </c>
      <c r="E59" s="310">
        <f t="shared" si="27"/>
        <v>1800</v>
      </c>
      <c r="F59" s="309">
        <f t="shared" si="27"/>
        <v>2000</v>
      </c>
      <c r="G59" s="309">
        <f t="shared" si="27"/>
        <v>2500</v>
      </c>
    </row>
    <row r="60" spans="1:7" x14ac:dyDescent="0.25">
      <c r="A60" s="403">
        <v>3431</v>
      </c>
      <c r="B60" s="388" t="s">
        <v>105</v>
      </c>
      <c r="C60" s="329">
        <v>1928.46</v>
      </c>
      <c r="D60" s="329">
        <v>1600</v>
      </c>
      <c r="E60" s="331">
        <v>1800</v>
      </c>
      <c r="F60" s="329">
        <v>2000</v>
      </c>
      <c r="G60" s="338">
        <v>2500</v>
      </c>
    </row>
    <row r="61" spans="1:7" x14ac:dyDescent="0.25">
      <c r="A61" s="404">
        <v>42</v>
      </c>
      <c r="B61" s="389" t="s">
        <v>106</v>
      </c>
      <c r="C61" s="348">
        <f>C62+C70</f>
        <v>81200.67</v>
      </c>
      <c r="D61" s="348">
        <f>D62+D70</f>
        <v>63500</v>
      </c>
      <c r="E61" s="343">
        <f>E62+E70</f>
        <v>45000</v>
      </c>
      <c r="F61" s="348">
        <f>F62+F70</f>
        <v>30000</v>
      </c>
      <c r="G61" s="346">
        <f>G62+G70</f>
        <v>5000</v>
      </c>
    </row>
    <row r="62" spans="1:7" x14ac:dyDescent="0.25">
      <c r="A62" s="404">
        <v>422</v>
      </c>
      <c r="B62" s="389" t="s">
        <v>107</v>
      </c>
      <c r="C62" s="327">
        <f t="shared" ref="C62:D62" si="28">SUM(C63:C69)</f>
        <v>52241.039999999994</v>
      </c>
      <c r="D62" s="327">
        <f t="shared" si="28"/>
        <v>63500</v>
      </c>
      <c r="E62" s="341">
        <f t="shared" ref="E62:G62" si="29">SUM(E63:E69)</f>
        <v>45000</v>
      </c>
      <c r="F62" s="327">
        <f t="shared" si="29"/>
        <v>30000</v>
      </c>
      <c r="G62" s="342">
        <f t="shared" si="29"/>
        <v>5000</v>
      </c>
    </row>
    <row r="63" spans="1:7" x14ac:dyDescent="0.25">
      <c r="A63" s="403">
        <v>4221</v>
      </c>
      <c r="B63" s="388" t="s">
        <v>108</v>
      </c>
      <c r="C63" s="329">
        <v>12364.35</v>
      </c>
      <c r="D63" s="329">
        <v>17000</v>
      </c>
      <c r="E63" s="331">
        <v>20000</v>
      </c>
      <c r="F63" s="329">
        <v>20000</v>
      </c>
      <c r="G63" s="338">
        <v>5000</v>
      </c>
    </row>
    <row r="64" spans="1:7" x14ac:dyDescent="0.25">
      <c r="A64" s="403">
        <v>4222</v>
      </c>
      <c r="B64" s="388" t="s">
        <v>109</v>
      </c>
      <c r="C64" s="329">
        <v>1205.1300000000001</v>
      </c>
      <c r="D64" s="329">
        <v>2000</v>
      </c>
      <c r="E64" s="331">
        <v>10000</v>
      </c>
      <c r="F64" s="329">
        <v>3000</v>
      </c>
      <c r="G64" s="338">
        <v>0</v>
      </c>
    </row>
    <row r="65" spans="1:7" x14ac:dyDescent="0.25">
      <c r="A65" s="403">
        <v>4223</v>
      </c>
      <c r="B65" s="388" t="s">
        <v>110</v>
      </c>
      <c r="C65" s="329">
        <v>12595.4</v>
      </c>
      <c r="D65" s="329">
        <v>4500</v>
      </c>
      <c r="E65" s="331">
        <v>3000</v>
      </c>
      <c r="F65" s="329">
        <v>0</v>
      </c>
      <c r="G65" s="338">
        <v>0</v>
      </c>
    </row>
    <row r="66" spans="1:7" x14ac:dyDescent="0.25">
      <c r="A66" s="403">
        <v>4224</v>
      </c>
      <c r="B66" s="388" t="s">
        <v>111</v>
      </c>
      <c r="C66" s="329">
        <v>0</v>
      </c>
      <c r="D66" s="329">
        <v>3000</v>
      </c>
      <c r="E66" s="331">
        <v>0</v>
      </c>
      <c r="F66" s="329">
        <v>0</v>
      </c>
      <c r="G66" s="338">
        <v>0</v>
      </c>
    </row>
    <row r="67" spans="1:7" x14ac:dyDescent="0.25">
      <c r="A67" s="403">
        <v>4225</v>
      </c>
      <c r="B67" s="388" t="s">
        <v>112</v>
      </c>
      <c r="C67" s="329">
        <v>26076.16</v>
      </c>
      <c r="D67" s="329">
        <v>25000</v>
      </c>
      <c r="E67" s="331">
        <v>4000</v>
      </c>
      <c r="F67" s="329">
        <v>6000</v>
      </c>
      <c r="G67" s="338">
        <v>0</v>
      </c>
    </row>
    <row r="68" spans="1:7" x14ac:dyDescent="0.25">
      <c r="A68" s="403">
        <v>4226</v>
      </c>
      <c r="B68" s="388" t="s">
        <v>125</v>
      </c>
      <c r="C68" s="329">
        <v>0</v>
      </c>
      <c r="D68" s="329">
        <v>8000</v>
      </c>
      <c r="E68" s="331">
        <v>1000</v>
      </c>
      <c r="F68" s="329">
        <v>1000</v>
      </c>
      <c r="G68" s="338">
        <v>0</v>
      </c>
    </row>
    <row r="69" spans="1:7" x14ac:dyDescent="0.25">
      <c r="A69" s="403">
        <v>4227</v>
      </c>
      <c r="B69" s="388" t="s">
        <v>113</v>
      </c>
      <c r="C69" s="329">
        <v>0</v>
      </c>
      <c r="D69" s="414">
        <v>4000</v>
      </c>
      <c r="E69" s="331">
        <v>7000</v>
      </c>
      <c r="F69" s="329">
        <v>0</v>
      </c>
      <c r="G69" s="338">
        <v>0</v>
      </c>
    </row>
    <row r="70" spans="1:7" x14ac:dyDescent="0.25">
      <c r="A70" s="404">
        <v>423</v>
      </c>
      <c r="B70" s="389" t="s">
        <v>114</v>
      </c>
      <c r="C70" s="309">
        <f t="shared" ref="C70:G70" si="30">SUM(C71:C71)</f>
        <v>28959.63</v>
      </c>
      <c r="D70" s="311">
        <f t="shared" si="30"/>
        <v>0</v>
      </c>
      <c r="E70" s="368">
        <f t="shared" si="30"/>
        <v>0</v>
      </c>
      <c r="F70" s="309">
        <v>0</v>
      </c>
      <c r="G70" s="309">
        <f t="shared" si="30"/>
        <v>0</v>
      </c>
    </row>
    <row r="71" spans="1:7" x14ac:dyDescent="0.25">
      <c r="A71" s="403">
        <v>4231</v>
      </c>
      <c r="B71" s="388" t="s">
        <v>115</v>
      </c>
      <c r="C71" s="329">
        <v>28959.63</v>
      </c>
      <c r="D71" s="329">
        <v>0</v>
      </c>
      <c r="E71" s="369">
        <v>0</v>
      </c>
      <c r="F71" s="329">
        <v>0</v>
      </c>
      <c r="G71" s="412">
        <v>0</v>
      </c>
    </row>
    <row r="72" spans="1:7" x14ac:dyDescent="0.25">
      <c r="A72" s="404">
        <v>45</v>
      </c>
      <c r="B72" s="389" t="s">
        <v>162</v>
      </c>
      <c r="C72" s="416">
        <f>C73+C75</f>
        <v>35099.58</v>
      </c>
      <c r="D72" s="349">
        <f>D73+D75</f>
        <v>27970</v>
      </c>
      <c r="E72" s="370">
        <f>E73+E75</f>
        <v>57000</v>
      </c>
      <c r="F72" s="349">
        <f>F73+F75</f>
        <v>20000</v>
      </c>
      <c r="G72" s="349">
        <f>G73+G75</f>
        <v>20000</v>
      </c>
    </row>
    <row r="73" spans="1:7" x14ac:dyDescent="0.25">
      <c r="A73" s="404">
        <v>451</v>
      </c>
      <c r="B73" s="389" t="s">
        <v>121</v>
      </c>
      <c r="C73" s="348">
        <f>SUM(C74:C74)</f>
        <v>35099.58</v>
      </c>
      <c r="D73" s="327">
        <f>SUM(D74:D74)</f>
        <v>27970</v>
      </c>
      <c r="E73" s="328">
        <f>SUM(E74:E74)</f>
        <v>57000</v>
      </c>
      <c r="F73" s="327">
        <f>SUM(F74:F74)</f>
        <v>20000</v>
      </c>
      <c r="G73" s="327">
        <f>SUM(G74:G74)</f>
        <v>20000</v>
      </c>
    </row>
    <row r="74" spans="1:7" x14ac:dyDescent="0.25">
      <c r="A74" s="405">
        <v>4511</v>
      </c>
      <c r="B74" s="392" t="s">
        <v>121</v>
      </c>
      <c r="C74" s="350">
        <v>35099.58</v>
      </c>
      <c r="D74" s="350">
        <v>27970</v>
      </c>
      <c r="E74" s="371">
        <v>57000</v>
      </c>
      <c r="F74" s="350">
        <v>20000</v>
      </c>
      <c r="G74" s="423">
        <v>20000</v>
      </c>
    </row>
    <row r="75" spans="1:7" x14ac:dyDescent="0.25">
      <c r="A75" s="405">
        <v>452</v>
      </c>
      <c r="B75" s="393" t="s">
        <v>127</v>
      </c>
      <c r="C75" s="327">
        <f>SUM(C76:C76)</f>
        <v>0</v>
      </c>
      <c r="D75" s="327">
        <f>SUM(D76:D76)</f>
        <v>0</v>
      </c>
      <c r="E75" s="328">
        <f>SUM(E76:E76)</f>
        <v>0</v>
      </c>
      <c r="F75" s="327">
        <f>SUM(F76:F76)</f>
        <v>0</v>
      </c>
      <c r="G75" s="327">
        <f>SUM(G76:G76)</f>
        <v>0</v>
      </c>
    </row>
    <row r="76" spans="1:7" x14ac:dyDescent="0.25">
      <c r="A76" s="406">
        <v>4521</v>
      </c>
      <c r="B76" s="394" t="s">
        <v>127</v>
      </c>
      <c r="C76" s="329">
        <v>0</v>
      </c>
      <c r="D76" s="329">
        <v>0</v>
      </c>
      <c r="E76" s="372">
        <v>0</v>
      </c>
      <c r="F76" s="329">
        <v>0</v>
      </c>
      <c r="G76" s="329">
        <v>0</v>
      </c>
    </row>
    <row r="77" spans="1:7" x14ac:dyDescent="0.25">
      <c r="A77" s="407">
        <v>41</v>
      </c>
      <c r="B77" s="395" t="s">
        <v>122</v>
      </c>
      <c r="C77" s="332">
        <f>C78+C81</f>
        <v>88774.41</v>
      </c>
      <c r="D77" s="332">
        <f>D78+D81</f>
        <v>25000</v>
      </c>
      <c r="E77" s="373">
        <f>E78+E81</f>
        <v>30000</v>
      </c>
      <c r="F77" s="332">
        <f>F78+F81</f>
        <v>30000</v>
      </c>
      <c r="G77" s="332">
        <f>G78+G81</f>
        <v>30000</v>
      </c>
    </row>
    <row r="78" spans="1:7" x14ac:dyDescent="0.25">
      <c r="A78" s="404">
        <v>32</v>
      </c>
      <c r="B78" s="389" t="s">
        <v>9</v>
      </c>
      <c r="C78" s="333">
        <f>C79</f>
        <v>0</v>
      </c>
      <c r="D78" s="333">
        <f>D79</f>
        <v>0</v>
      </c>
      <c r="E78" s="374">
        <f>E79</f>
        <v>0</v>
      </c>
      <c r="F78" s="333">
        <f>F79</f>
        <v>0</v>
      </c>
      <c r="G78" s="333">
        <f>G79</f>
        <v>0</v>
      </c>
    </row>
    <row r="79" spans="1:7" x14ac:dyDescent="0.25">
      <c r="A79" s="403">
        <v>329</v>
      </c>
      <c r="B79" s="388" t="s">
        <v>101</v>
      </c>
      <c r="C79" s="333">
        <f t="shared" ref="C79:D79" si="31">C80</f>
        <v>0</v>
      </c>
      <c r="D79" s="333">
        <f t="shared" si="31"/>
        <v>0</v>
      </c>
      <c r="E79" s="374">
        <f>E80</f>
        <v>0</v>
      </c>
      <c r="F79" s="333">
        <f t="shared" ref="F79:G79" si="32">F80</f>
        <v>0</v>
      </c>
      <c r="G79" s="333">
        <f t="shared" si="32"/>
        <v>0</v>
      </c>
    </row>
    <row r="80" spans="1:7" ht="24" x14ac:dyDescent="0.25">
      <c r="A80" s="403">
        <v>3291</v>
      </c>
      <c r="B80" s="390" t="s">
        <v>96</v>
      </c>
      <c r="C80" s="329">
        <v>0</v>
      </c>
      <c r="D80" s="329">
        <v>0</v>
      </c>
      <c r="E80" s="369">
        <v>0</v>
      </c>
      <c r="F80" s="329">
        <v>0</v>
      </c>
      <c r="G80" s="329">
        <v>0</v>
      </c>
    </row>
    <row r="81" spans="1:7" x14ac:dyDescent="0.25">
      <c r="A81" s="404">
        <v>38</v>
      </c>
      <c r="B81" s="389" t="s">
        <v>123</v>
      </c>
      <c r="C81" s="333">
        <f t="shared" ref="C81:D82" si="33">C82</f>
        <v>88774.41</v>
      </c>
      <c r="D81" s="333">
        <f t="shared" si="33"/>
        <v>25000</v>
      </c>
      <c r="E81" s="374">
        <f>E82</f>
        <v>30000</v>
      </c>
      <c r="F81" s="417">
        <f t="shared" ref="F81:G82" si="34">F82</f>
        <v>30000</v>
      </c>
      <c r="G81" s="333">
        <f t="shared" si="34"/>
        <v>30000</v>
      </c>
    </row>
    <row r="82" spans="1:7" ht="19.899999999999999" customHeight="1" x14ac:dyDescent="0.25">
      <c r="A82" s="403">
        <v>381</v>
      </c>
      <c r="B82" s="388" t="s">
        <v>68</v>
      </c>
      <c r="C82" s="333">
        <f t="shared" si="33"/>
        <v>88774.41</v>
      </c>
      <c r="D82" s="333">
        <f t="shared" si="33"/>
        <v>25000</v>
      </c>
      <c r="E82" s="374">
        <f>E83</f>
        <v>30000</v>
      </c>
      <c r="F82" s="332">
        <f t="shared" si="34"/>
        <v>30000</v>
      </c>
      <c r="G82" s="333">
        <f t="shared" si="34"/>
        <v>30000</v>
      </c>
    </row>
    <row r="83" spans="1:7" ht="15.75" thickBot="1" x14ac:dyDescent="0.3">
      <c r="A83" s="408">
        <v>3811</v>
      </c>
      <c r="B83" s="396" t="s">
        <v>124</v>
      </c>
      <c r="C83" s="329">
        <v>88774.41</v>
      </c>
      <c r="D83" s="329">
        <v>25000</v>
      </c>
      <c r="E83" s="369">
        <v>30000</v>
      </c>
      <c r="F83" s="329">
        <v>30000</v>
      </c>
      <c r="G83" s="414">
        <v>30000</v>
      </c>
    </row>
    <row r="84" spans="1:7" ht="19.149999999999999" customHeight="1" thickTop="1" x14ac:dyDescent="0.25">
      <c r="A84" s="409" t="s">
        <v>163</v>
      </c>
      <c r="B84" s="397" t="s">
        <v>164</v>
      </c>
      <c r="C84" s="351">
        <f t="shared" ref="C84:D84" si="35">C85+C129+C140+C162</f>
        <v>4112.7299999999996</v>
      </c>
      <c r="D84" s="351">
        <f t="shared" si="35"/>
        <v>15000</v>
      </c>
      <c r="E84" s="375">
        <f>E85+E129+E140+E162</f>
        <v>15000</v>
      </c>
      <c r="F84" s="351">
        <f t="shared" ref="F84:G84" si="36">F85+F129+F140+F162</f>
        <v>15000</v>
      </c>
      <c r="G84" s="422">
        <f t="shared" si="36"/>
        <v>15000</v>
      </c>
    </row>
    <row r="85" spans="1:7" x14ac:dyDescent="0.25">
      <c r="A85" s="410">
        <v>31</v>
      </c>
      <c r="B85" s="398" t="s">
        <v>153</v>
      </c>
      <c r="C85" s="333">
        <f t="shared" ref="C85:D85" si="37">C86+C111+C114+C124</f>
        <v>4112.7299999999996</v>
      </c>
      <c r="D85" s="333">
        <f t="shared" si="37"/>
        <v>15000</v>
      </c>
      <c r="E85" s="374">
        <f>E86+E111+E114+E124</f>
        <v>15000</v>
      </c>
      <c r="F85" s="333">
        <f t="shared" ref="F85:G85" si="38">F86+F111+F114+F124</f>
        <v>15000</v>
      </c>
      <c r="G85" s="347">
        <f t="shared" si="38"/>
        <v>12000</v>
      </c>
    </row>
    <row r="86" spans="1:7" x14ac:dyDescent="0.25">
      <c r="A86" s="404">
        <v>32</v>
      </c>
      <c r="B86" s="389" t="s">
        <v>9</v>
      </c>
      <c r="C86" s="333">
        <f>C87+C91+C98+C106</f>
        <v>2961.7299999999996</v>
      </c>
      <c r="D86" s="333">
        <f t="shared" ref="D86" si="39">D87+D91+D98+D106</f>
        <v>7000</v>
      </c>
      <c r="E86" s="374">
        <f>E87+E91+E98+E106</f>
        <v>7000</v>
      </c>
      <c r="F86" s="333">
        <f>F87+F91+F98+F106</f>
        <v>7000</v>
      </c>
      <c r="G86" s="417">
        <f t="shared" ref="G86" si="40">G87+G91+G98+G106</f>
        <v>7000</v>
      </c>
    </row>
    <row r="87" spans="1:7" x14ac:dyDescent="0.25">
      <c r="A87" s="404">
        <v>321</v>
      </c>
      <c r="B87" s="389" t="s">
        <v>30</v>
      </c>
      <c r="C87" s="333">
        <f>C88+C89+C90</f>
        <v>0</v>
      </c>
      <c r="D87" s="333">
        <f>D88+D89+D90</f>
        <v>0</v>
      </c>
      <c r="E87" s="374">
        <f>E88+E89+E90</f>
        <v>0</v>
      </c>
      <c r="F87" s="333">
        <f>F88+F89+F90</f>
        <v>0</v>
      </c>
      <c r="G87" s="418">
        <f>G88+G89+G90</f>
        <v>0</v>
      </c>
    </row>
    <row r="88" spans="1:7" x14ac:dyDescent="0.25">
      <c r="A88" s="403">
        <v>3211</v>
      </c>
      <c r="B88" s="388" t="s">
        <v>31</v>
      </c>
      <c r="C88" s="329">
        <v>0</v>
      </c>
      <c r="D88" s="329">
        <v>0</v>
      </c>
      <c r="E88" s="369">
        <v>0</v>
      </c>
      <c r="F88" s="329">
        <v>0</v>
      </c>
      <c r="G88" s="413">
        <v>0</v>
      </c>
    </row>
    <row r="89" spans="1:7" x14ac:dyDescent="0.25">
      <c r="A89" s="403">
        <v>3212</v>
      </c>
      <c r="B89" s="388" t="s">
        <v>76</v>
      </c>
      <c r="C89" s="329">
        <v>0</v>
      </c>
      <c r="D89" s="329">
        <v>0</v>
      </c>
      <c r="E89" s="369">
        <v>0</v>
      </c>
      <c r="F89" s="329">
        <v>0</v>
      </c>
      <c r="G89" s="338">
        <v>0</v>
      </c>
    </row>
    <row r="90" spans="1:7" x14ac:dyDescent="0.25">
      <c r="A90" s="403">
        <v>3213</v>
      </c>
      <c r="B90" s="388" t="s">
        <v>77</v>
      </c>
      <c r="C90" s="329">
        <v>0</v>
      </c>
      <c r="D90" s="329">
        <v>0</v>
      </c>
      <c r="E90" s="369">
        <v>0</v>
      </c>
      <c r="F90" s="329">
        <v>0</v>
      </c>
      <c r="G90" s="414">
        <v>0</v>
      </c>
    </row>
    <row r="91" spans="1:7" x14ac:dyDescent="0.25">
      <c r="A91" s="403">
        <v>322</v>
      </c>
      <c r="B91" s="388" t="s">
        <v>78</v>
      </c>
      <c r="C91" s="333">
        <f>SUM(C92:C97)</f>
        <v>1948.35</v>
      </c>
      <c r="D91" s="333">
        <f t="shared" ref="D91" si="41">SUM(D92:D97)</f>
        <v>5000</v>
      </c>
      <c r="E91" s="374">
        <f>SUM(E92:E97)</f>
        <v>5000</v>
      </c>
      <c r="F91" s="333">
        <f>SUM(F92:F97)</f>
        <v>5000</v>
      </c>
      <c r="G91" s="347">
        <f t="shared" ref="G91" si="42">SUM(G92:G97)</f>
        <v>5000</v>
      </c>
    </row>
    <row r="92" spans="1:7" x14ac:dyDescent="0.25">
      <c r="A92" s="403">
        <v>3221</v>
      </c>
      <c r="B92" s="388" t="s">
        <v>79</v>
      </c>
      <c r="C92" s="329">
        <v>1059.19</v>
      </c>
      <c r="D92" s="329">
        <v>2000</v>
      </c>
      <c r="E92" s="369">
        <v>3000</v>
      </c>
      <c r="F92" s="329">
        <v>4000</v>
      </c>
      <c r="G92" s="338">
        <v>5000</v>
      </c>
    </row>
    <row r="93" spans="1:7" ht="21.6" customHeight="1" x14ac:dyDescent="0.25">
      <c r="A93" s="403">
        <v>3222</v>
      </c>
      <c r="B93" s="388" t="s">
        <v>80</v>
      </c>
      <c r="C93" s="414">
        <v>0</v>
      </c>
      <c r="D93" s="414">
        <v>1000</v>
      </c>
      <c r="E93" s="419">
        <v>0</v>
      </c>
      <c r="F93" s="414">
        <v>0</v>
      </c>
      <c r="G93" s="420">
        <v>0</v>
      </c>
    </row>
    <row r="94" spans="1:7" x14ac:dyDescent="0.25">
      <c r="A94" s="403">
        <v>3223</v>
      </c>
      <c r="B94" s="388" t="s">
        <v>81</v>
      </c>
      <c r="C94" s="412">
        <v>0</v>
      </c>
      <c r="D94" s="412">
        <v>0</v>
      </c>
      <c r="E94" s="344">
        <v>0</v>
      </c>
      <c r="F94" s="412">
        <v>0</v>
      </c>
      <c r="G94" s="413">
        <v>0</v>
      </c>
    </row>
    <row r="95" spans="1:7" x14ac:dyDescent="0.25">
      <c r="A95" s="403">
        <v>3224</v>
      </c>
      <c r="B95" s="388" t="s">
        <v>82</v>
      </c>
      <c r="C95" s="329">
        <v>0</v>
      </c>
      <c r="D95" s="329">
        <v>1000</v>
      </c>
      <c r="E95" s="331">
        <v>1000</v>
      </c>
      <c r="F95" s="329">
        <v>0</v>
      </c>
      <c r="G95" s="338">
        <v>0</v>
      </c>
    </row>
    <row r="96" spans="1:7" x14ac:dyDescent="0.25">
      <c r="A96" s="403">
        <v>3225</v>
      </c>
      <c r="B96" s="388" t="s">
        <v>83</v>
      </c>
      <c r="C96" s="329">
        <v>889.16</v>
      </c>
      <c r="D96" s="329">
        <v>1000</v>
      </c>
      <c r="E96" s="331">
        <v>1000</v>
      </c>
      <c r="F96" s="329">
        <v>1000</v>
      </c>
      <c r="G96" s="338">
        <v>0</v>
      </c>
    </row>
    <row r="97" spans="1:7" x14ac:dyDescent="0.25">
      <c r="A97" s="403">
        <v>3227</v>
      </c>
      <c r="B97" s="388" t="s">
        <v>84</v>
      </c>
      <c r="C97" s="329">
        <v>0</v>
      </c>
      <c r="D97" s="329">
        <v>0</v>
      </c>
      <c r="E97" s="331">
        <v>0</v>
      </c>
      <c r="F97" s="329">
        <v>0</v>
      </c>
      <c r="G97" s="414">
        <v>0</v>
      </c>
    </row>
    <row r="98" spans="1:7" x14ac:dyDescent="0.25">
      <c r="A98" s="404">
        <v>323</v>
      </c>
      <c r="B98" s="389" t="s">
        <v>85</v>
      </c>
      <c r="C98" s="333">
        <f>SUM(C99:C105)</f>
        <v>348.16</v>
      </c>
      <c r="D98" s="333">
        <f t="shared" ref="D98" si="43">SUM(D99:D105)</f>
        <v>0</v>
      </c>
      <c r="E98" s="345">
        <f>SUM(E99:E105)</f>
        <v>0</v>
      </c>
      <c r="F98" s="333">
        <f>SUM(F99:F105)</f>
        <v>0</v>
      </c>
      <c r="G98" s="418">
        <f t="shared" ref="G98" si="44">SUM(G99:G105)</f>
        <v>0</v>
      </c>
    </row>
    <row r="99" spans="1:7" x14ac:dyDescent="0.25">
      <c r="A99" s="403">
        <v>3231</v>
      </c>
      <c r="B99" s="388" t="s">
        <v>86</v>
      </c>
      <c r="C99" s="329">
        <v>0</v>
      </c>
      <c r="D99" s="329">
        <v>0</v>
      </c>
      <c r="E99" s="331">
        <v>0</v>
      </c>
      <c r="F99" s="329">
        <v>0</v>
      </c>
      <c r="G99" s="413">
        <v>0</v>
      </c>
    </row>
    <row r="100" spans="1:7" x14ac:dyDescent="0.25">
      <c r="A100" s="403">
        <v>3232</v>
      </c>
      <c r="B100" s="388" t="s">
        <v>87</v>
      </c>
      <c r="C100" s="329">
        <v>0</v>
      </c>
      <c r="D100" s="329">
        <v>0</v>
      </c>
      <c r="E100" s="331">
        <v>0</v>
      </c>
      <c r="F100" s="329">
        <v>0</v>
      </c>
      <c r="G100" s="338">
        <v>0</v>
      </c>
    </row>
    <row r="101" spans="1:7" x14ac:dyDescent="0.25">
      <c r="A101" s="403">
        <v>3233</v>
      </c>
      <c r="B101" s="388" t="s">
        <v>88</v>
      </c>
      <c r="C101" s="329">
        <v>0</v>
      </c>
      <c r="D101" s="329">
        <v>0</v>
      </c>
      <c r="E101" s="331">
        <v>0</v>
      </c>
      <c r="F101" s="329">
        <v>0</v>
      </c>
      <c r="G101" s="338">
        <v>0</v>
      </c>
    </row>
    <row r="102" spans="1:7" x14ac:dyDescent="0.25">
      <c r="A102" s="403">
        <v>3234</v>
      </c>
      <c r="B102" s="388" t="s">
        <v>89</v>
      </c>
      <c r="C102" s="329">
        <v>0</v>
      </c>
      <c r="D102" s="329">
        <v>0</v>
      </c>
      <c r="E102" s="331">
        <v>0</v>
      </c>
      <c r="F102" s="329">
        <v>0</v>
      </c>
      <c r="G102" s="338">
        <v>0</v>
      </c>
    </row>
    <row r="103" spans="1:7" x14ac:dyDescent="0.25">
      <c r="A103" s="403">
        <v>3236</v>
      </c>
      <c r="B103" s="388" t="s">
        <v>91</v>
      </c>
      <c r="C103" s="329">
        <v>348.16</v>
      </c>
      <c r="D103" s="329">
        <v>0</v>
      </c>
      <c r="E103" s="331">
        <v>0</v>
      </c>
      <c r="F103" s="329">
        <v>0</v>
      </c>
      <c r="G103" s="338">
        <v>0</v>
      </c>
    </row>
    <row r="104" spans="1:7" x14ac:dyDescent="0.25">
      <c r="A104" s="403">
        <v>3237</v>
      </c>
      <c r="B104" s="388" t="s">
        <v>92</v>
      </c>
      <c r="C104" s="329">
        <v>0</v>
      </c>
      <c r="D104" s="329">
        <v>0</v>
      </c>
      <c r="E104" s="331">
        <v>0</v>
      </c>
      <c r="F104" s="329">
        <v>0</v>
      </c>
      <c r="G104" s="338">
        <v>0</v>
      </c>
    </row>
    <row r="105" spans="1:7" x14ac:dyDescent="0.25">
      <c r="A105" s="403">
        <v>3239</v>
      </c>
      <c r="B105" s="388" t="s">
        <v>94</v>
      </c>
      <c r="C105" s="329">
        <v>0</v>
      </c>
      <c r="D105" s="329">
        <v>0</v>
      </c>
      <c r="E105" s="331">
        <v>0</v>
      </c>
      <c r="F105" s="329">
        <v>0</v>
      </c>
      <c r="G105" s="414">
        <v>0</v>
      </c>
    </row>
    <row r="106" spans="1:7" x14ac:dyDescent="0.25">
      <c r="A106" s="404">
        <v>329</v>
      </c>
      <c r="B106" s="389" t="s">
        <v>101</v>
      </c>
      <c r="C106" s="333">
        <f>SUM(C107:C110)</f>
        <v>665.22</v>
      </c>
      <c r="D106" s="333">
        <f>SUM(D107:D110)</f>
        <v>2000</v>
      </c>
      <c r="E106" s="345">
        <f>SUM(E107:E110)</f>
        <v>2000</v>
      </c>
      <c r="F106" s="417">
        <f>SUM(F107:F110)</f>
        <v>2000</v>
      </c>
      <c r="G106" s="347">
        <f>SUM(G107:G110)</f>
        <v>2000</v>
      </c>
    </row>
    <row r="107" spans="1:7" x14ac:dyDescent="0.25">
      <c r="A107" s="403">
        <v>3291</v>
      </c>
      <c r="B107" s="399" t="s">
        <v>96</v>
      </c>
      <c r="C107" s="329">
        <v>0</v>
      </c>
      <c r="D107" s="329"/>
      <c r="E107" s="331"/>
      <c r="F107" s="412"/>
      <c r="G107" s="414"/>
    </row>
    <row r="108" spans="1:7" x14ac:dyDescent="0.25">
      <c r="A108" s="403">
        <v>3292</v>
      </c>
      <c r="B108" s="388" t="s">
        <v>97</v>
      </c>
      <c r="C108" s="329">
        <v>0</v>
      </c>
      <c r="D108" s="329">
        <v>0</v>
      </c>
      <c r="E108" s="331">
        <v>0</v>
      </c>
      <c r="F108" s="329">
        <v>0</v>
      </c>
      <c r="G108" s="412">
        <v>0</v>
      </c>
    </row>
    <row r="109" spans="1:7" x14ac:dyDescent="0.25">
      <c r="A109" s="403">
        <v>3293</v>
      </c>
      <c r="B109" s="388" t="s">
        <v>98</v>
      </c>
      <c r="C109" s="329">
        <v>464.57</v>
      </c>
      <c r="D109" s="329">
        <v>0</v>
      </c>
      <c r="E109" s="331">
        <v>1000</v>
      </c>
      <c r="F109" s="329">
        <v>1000</v>
      </c>
      <c r="G109" s="329">
        <v>0</v>
      </c>
    </row>
    <row r="110" spans="1:7" x14ac:dyDescent="0.25">
      <c r="A110" s="403">
        <v>3299</v>
      </c>
      <c r="B110" s="388" t="s">
        <v>101</v>
      </c>
      <c r="C110" s="329">
        <v>200.65</v>
      </c>
      <c r="D110" s="329">
        <v>2000</v>
      </c>
      <c r="E110" s="331">
        <v>1000</v>
      </c>
      <c r="F110" s="329">
        <v>1000</v>
      </c>
      <c r="G110" s="414">
        <v>2000</v>
      </c>
    </row>
    <row r="111" spans="1:7" x14ac:dyDescent="0.25">
      <c r="A111" s="404">
        <v>34</v>
      </c>
      <c r="B111" s="389" t="s">
        <v>102</v>
      </c>
      <c r="C111" s="335">
        <f>C112</f>
        <v>0</v>
      </c>
      <c r="D111" s="335">
        <f t="shared" ref="D111:D112" si="45">D112</f>
        <v>0</v>
      </c>
      <c r="E111" s="376">
        <f>E112</f>
        <v>0</v>
      </c>
      <c r="F111" s="335">
        <f>F112</f>
        <v>0</v>
      </c>
      <c r="G111" s="424">
        <f t="shared" ref="G111:G112" si="46">G112</f>
        <v>0</v>
      </c>
    </row>
    <row r="112" spans="1:7" x14ac:dyDescent="0.25">
      <c r="A112" s="404">
        <v>343</v>
      </c>
      <c r="B112" s="389" t="s">
        <v>104</v>
      </c>
      <c r="C112" s="425">
        <f>C113</f>
        <v>0</v>
      </c>
      <c r="D112" s="425">
        <f t="shared" si="45"/>
        <v>0</v>
      </c>
      <c r="E112" s="426">
        <f>E113</f>
        <v>0</v>
      </c>
      <c r="F112" s="425">
        <f>F113</f>
        <v>0</v>
      </c>
      <c r="G112" s="425">
        <f t="shared" si="46"/>
        <v>0</v>
      </c>
    </row>
    <row r="113" spans="1:7" x14ac:dyDescent="0.25">
      <c r="A113" s="403">
        <v>3431</v>
      </c>
      <c r="B113" s="388" t="s">
        <v>105</v>
      </c>
      <c r="C113" s="329">
        <v>0</v>
      </c>
      <c r="D113" s="329">
        <v>0</v>
      </c>
      <c r="E113" s="331">
        <v>0</v>
      </c>
      <c r="F113" s="329">
        <v>0</v>
      </c>
      <c r="G113" s="329">
        <v>0</v>
      </c>
    </row>
    <row r="114" spans="1:7" x14ac:dyDescent="0.25">
      <c r="A114" s="404">
        <v>42</v>
      </c>
      <c r="B114" s="389" t="s">
        <v>106</v>
      </c>
      <c r="C114" s="333">
        <f t="shared" ref="C114:D114" si="47">C115+C122</f>
        <v>1151</v>
      </c>
      <c r="D114" s="333">
        <f t="shared" si="47"/>
        <v>8000</v>
      </c>
      <c r="E114" s="345">
        <f>E115+E122</f>
        <v>8000</v>
      </c>
      <c r="F114" s="333">
        <f t="shared" ref="F114:G114" si="48">F115+F122</f>
        <v>8000</v>
      </c>
      <c r="G114" s="333">
        <f t="shared" si="48"/>
        <v>5000</v>
      </c>
    </row>
    <row r="115" spans="1:7" x14ac:dyDescent="0.25">
      <c r="A115" s="404">
        <v>422</v>
      </c>
      <c r="B115" s="389" t="s">
        <v>107</v>
      </c>
      <c r="C115" s="333">
        <f t="shared" ref="C115:D115" si="49">SUM(C116:C121)</f>
        <v>1151</v>
      </c>
      <c r="D115" s="333">
        <f t="shared" si="49"/>
        <v>8000</v>
      </c>
      <c r="E115" s="345">
        <f>SUM(E116:E121)</f>
        <v>8000</v>
      </c>
      <c r="F115" s="333">
        <f t="shared" ref="F115:G115" si="50">SUM(F116:F121)</f>
        <v>8000</v>
      </c>
      <c r="G115" s="333">
        <f t="shared" si="50"/>
        <v>5000</v>
      </c>
    </row>
    <row r="116" spans="1:7" x14ac:dyDescent="0.25">
      <c r="A116" s="403">
        <v>4221</v>
      </c>
      <c r="B116" s="388" t="s">
        <v>108</v>
      </c>
      <c r="C116" s="329">
        <v>1151</v>
      </c>
      <c r="D116" s="329">
        <v>1000</v>
      </c>
      <c r="E116" s="331">
        <v>2000</v>
      </c>
      <c r="F116" s="329">
        <v>2000</v>
      </c>
      <c r="G116" s="329">
        <v>2000</v>
      </c>
    </row>
    <row r="117" spans="1:7" x14ac:dyDescent="0.25">
      <c r="A117" s="403">
        <v>4222</v>
      </c>
      <c r="B117" s="388" t="s">
        <v>109</v>
      </c>
      <c r="C117" s="329">
        <v>0</v>
      </c>
      <c r="D117" s="329">
        <v>1000</v>
      </c>
      <c r="E117" s="331">
        <v>2000</v>
      </c>
      <c r="F117" s="329">
        <v>2000</v>
      </c>
      <c r="G117" s="329">
        <v>2000</v>
      </c>
    </row>
    <row r="118" spans="1:7" x14ac:dyDescent="0.25">
      <c r="A118" s="403">
        <v>4223</v>
      </c>
      <c r="B118" s="388" t="s">
        <v>110</v>
      </c>
      <c r="C118" s="414">
        <v>0</v>
      </c>
      <c r="D118" s="414">
        <v>2000</v>
      </c>
      <c r="E118" s="331">
        <v>1000</v>
      </c>
      <c r="F118" s="329">
        <v>1000</v>
      </c>
      <c r="G118" s="329">
        <v>0</v>
      </c>
    </row>
    <row r="119" spans="1:7" x14ac:dyDescent="0.25">
      <c r="A119" s="403">
        <v>4225</v>
      </c>
      <c r="B119" s="388" t="s">
        <v>112</v>
      </c>
      <c r="C119" s="412">
        <v>0</v>
      </c>
      <c r="D119" s="412">
        <v>2000</v>
      </c>
      <c r="E119" s="331">
        <v>2000</v>
      </c>
      <c r="F119" s="329">
        <v>2000</v>
      </c>
      <c r="G119" s="329">
        <v>1000</v>
      </c>
    </row>
    <row r="120" spans="1:7" x14ac:dyDescent="0.25">
      <c r="A120" s="403">
        <v>4226</v>
      </c>
      <c r="B120" s="388" t="s">
        <v>125</v>
      </c>
      <c r="C120" s="329">
        <v>0</v>
      </c>
      <c r="D120" s="329">
        <v>0</v>
      </c>
      <c r="E120" s="331">
        <v>0</v>
      </c>
      <c r="F120" s="329">
        <v>0</v>
      </c>
      <c r="G120" s="329">
        <v>0</v>
      </c>
    </row>
    <row r="121" spans="1:7" x14ac:dyDescent="0.25">
      <c r="A121" s="403">
        <v>4227</v>
      </c>
      <c r="B121" s="388" t="s">
        <v>113</v>
      </c>
      <c r="C121" s="329">
        <v>0</v>
      </c>
      <c r="D121" s="329">
        <v>2000</v>
      </c>
      <c r="E121" s="331">
        <v>1000</v>
      </c>
      <c r="F121" s="329">
        <v>1000</v>
      </c>
      <c r="G121" s="329">
        <v>0</v>
      </c>
    </row>
    <row r="122" spans="1:7" x14ac:dyDescent="0.25">
      <c r="A122" s="404">
        <v>425</v>
      </c>
      <c r="B122" s="389" t="s">
        <v>165</v>
      </c>
      <c r="C122" s="333">
        <f t="shared" ref="C122:D122" si="51">C123</f>
        <v>0</v>
      </c>
      <c r="D122" s="333">
        <f t="shared" si="51"/>
        <v>0</v>
      </c>
      <c r="E122" s="345">
        <f>E123</f>
        <v>0</v>
      </c>
      <c r="F122" s="333">
        <f t="shared" ref="F122:G122" si="52">F123</f>
        <v>0</v>
      </c>
      <c r="G122" s="333">
        <f t="shared" si="52"/>
        <v>0</v>
      </c>
    </row>
    <row r="123" spans="1:7" x14ac:dyDescent="0.25">
      <c r="A123" s="403">
        <v>4252</v>
      </c>
      <c r="B123" s="388" t="s">
        <v>126</v>
      </c>
      <c r="C123" s="329">
        <v>0</v>
      </c>
      <c r="D123" s="329">
        <v>0</v>
      </c>
      <c r="E123" s="331">
        <v>0</v>
      </c>
      <c r="F123" s="329">
        <v>0</v>
      </c>
      <c r="G123" s="329">
        <v>0</v>
      </c>
    </row>
    <row r="124" spans="1:7" x14ac:dyDescent="0.25">
      <c r="A124" s="404">
        <v>45</v>
      </c>
      <c r="B124" s="389" t="s">
        <v>162</v>
      </c>
      <c r="C124" s="333">
        <f t="shared" ref="C124:D124" si="53">C125+C127</f>
        <v>0</v>
      </c>
      <c r="D124" s="333">
        <f t="shared" si="53"/>
        <v>0</v>
      </c>
      <c r="E124" s="345">
        <f>E125+E127</f>
        <v>0</v>
      </c>
      <c r="F124" s="333">
        <f t="shared" ref="F124:G124" si="54">F125+F127</f>
        <v>0</v>
      </c>
      <c r="G124" s="333">
        <f t="shared" si="54"/>
        <v>0</v>
      </c>
    </row>
    <row r="125" spans="1:7" x14ac:dyDescent="0.25">
      <c r="A125" s="404">
        <v>451</v>
      </c>
      <c r="B125" s="389" t="s">
        <v>121</v>
      </c>
      <c r="C125" s="333">
        <f t="shared" ref="C125:D125" si="55">C126</f>
        <v>0</v>
      </c>
      <c r="D125" s="333">
        <f t="shared" si="55"/>
        <v>0</v>
      </c>
      <c r="E125" s="345">
        <f>E126</f>
        <v>0</v>
      </c>
      <c r="F125" s="333">
        <f t="shared" ref="F125:G125" si="56">F126</f>
        <v>0</v>
      </c>
      <c r="G125" s="333">
        <f t="shared" si="56"/>
        <v>0</v>
      </c>
    </row>
    <row r="126" spans="1:7" x14ac:dyDescent="0.25">
      <c r="A126" s="403">
        <v>4511</v>
      </c>
      <c r="B126" s="388" t="s">
        <v>121</v>
      </c>
      <c r="C126" s="329">
        <v>0</v>
      </c>
      <c r="D126" s="329">
        <v>0</v>
      </c>
      <c r="E126" s="331">
        <v>0</v>
      </c>
      <c r="F126" s="329">
        <v>0</v>
      </c>
      <c r="G126" s="329">
        <v>0</v>
      </c>
    </row>
    <row r="127" spans="1:7" x14ac:dyDescent="0.25">
      <c r="A127" s="404">
        <v>452</v>
      </c>
      <c r="B127" s="389" t="s">
        <v>127</v>
      </c>
      <c r="C127" s="333">
        <f t="shared" ref="C127:D127" si="57">C128</f>
        <v>0</v>
      </c>
      <c r="D127" s="333">
        <f t="shared" si="57"/>
        <v>0</v>
      </c>
      <c r="E127" s="345">
        <f>E128</f>
        <v>0</v>
      </c>
      <c r="F127" s="333">
        <f t="shared" ref="F127:G127" si="58">F128</f>
        <v>0</v>
      </c>
      <c r="G127" s="333">
        <f t="shared" si="58"/>
        <v>0</v>
      </c>
    </row>
    <row r="128" spans="1:7" x14ac:dyDescent="0.25">
      <c r="A128" s="406">
        <v>4521</v>
      </c>
      <c r="B128" s="392" t="s">
        <v>127</v>
      </c>
      <c r="C128" s="329">
        <v>0</v>
      </c>
      <c r="D128" s="329">
        <v>0</v>
      </c>
      <c r="E128" s="331">
        <v>0</v>
      </c>
      <c r="F128" s="329">
        <v>0</v>
      </c>
      <c r="G128" s="329">
        <v>0</v>
      </c>
    </row>
    <row r="129" spans="1:7" x14ac:dyDescent="0.25">
      <c r="A129" s="407">
        <v>43</v>
      </c>
      <c r="B129" s="395" t="s">
        <v>155</v>
      </c>
      <c r="C129" s="334">
        <f t="shared" ref="C129:D129" si="59">C130</f>
        <v>0</v>
      </c>
      <c r="D129" s="334">
        <f t="shared" si="59"/>
        <v>0</v>
      </c>
      <c r="E129" s="352">
        <f>E130</f>
        <v>0</v>
      </c>
      <c r="F129" s="334">
        <f t="shared" ref="F129:G129" si="60">F130</f>
        <v>0</v>
      </c>
      <c r="G129" s="334">
        <f t="shared" si="60"/>
        <v>0</v>
      </c>
    </row>
    <row r="130" spans="1:7" x14ac:dyDescent="0.25">
      <c r="A130" s="404">
        <v>32</v>
      </c>
      <c r="B130" s="389" t="s">
        <v>9</v>
      </c>
      <c r="C130" s="333">
        <f t="shared" ref="C130:D130" si="61">C131+C136</f>
        <v>0</v>
      </c>
      <c r="D130" s="333">
        <f t="shared" si="61"/>
        <v>0</v>
      </c>
      <c r="E130" s="345">
        <f>E131+E136</f>
        <v>0</v>
      </c>
      <c r="F130" s="333">
        <f t="shared" ref="F130:G130" si="62">F131+F136</f>
        <v>0</v>
      </c>
      <c r="G130" s="333">
        <f t="shared" si="62"/>
        <v>0</v>
      </c>
    </row>
    <row r="131" spans="1:7" x14ac:dyDescent="0.25">
      <c r="A131" s="404">
        <v>322</v>
      </c>
      <c r="B131" s="389" t="s">
        <v>78</v>
      </c>
      <c r="C131" s="333">
        <f t="shared" ref="C131:D131" si="63">SUM(C132:C135)</f>
        <v>0</v>
      </c>
      <c r="D131" s="333">
        <f t="shared" si="63"/>
        <v>0</v>
      </c>
      <c r="E131" s="345">
        <f>SUM(E132:E135)</f>
        <v>0</v>
      </c>
      <c r="F131" s="417">
        <f t="shared" ref="F131:G131" si="64">SUM(F132:F135)</f>
        <v>0</v>
      </c>
      <c r="G131" s="417">
        <f t="shared" si="64"/>
        <v>0</v>
      </c>
    </row>
    <row r="132" spans="1:7" x14ac:dyDescent="0.25">
      <c r="A132" s="403">
        <v>3221</v>
      </c>
      <c r="B132" s="388" t="s">
        <v>79</v>
      </c>
      <c r="C132" s="329">
        <v>0</v>
      </c>
      <c r="D132" s="329">
        <v>0</v>
      </c>
      <c r="E132" s="331">
        <v>0</v>
      </c>
      <c r="F132" s="412">
        <v>0</v>
      </c>
      <c r="G132" s="412">
        <v>0</v>
      </c>
    </row>
    <row r="133" spans="1:7" x14ac:dyDescent="0.25">
      <c r="A133" s="403">
        <v>3222</v>
      </c>
      <c r="B133" s="388" t="s">
        <v>80</v>
      </c>
      <c r="C133" s="329">
        <v>0</v>
      </c>
      <c r="D133" s="329">
        <v>0</v>
      </c>
      <c r="E133" s="331">
        <v>0</v>
      </c>
      <c r="F133" s="329">
        <v>0</v>
      </c>
      <c r="G133" s="329">
        <v>0</v>
      </c>
    </row>
    <row r="134" spans="1:7" x14ac:dyDescent="0.25">
      <c r="A134" s="403">
        <v>3223</v>
      </c>
      <c r="B134" s="388" t="s">
        <v>81</v>
      </c>
      <c r="C134" s="329">
        <v>0</v>
      </c>
      <c r="D134" s="329">
        <v>0</v>
      </c>
      <c r="E134" s="331">
        <v>0</v>
      </c>
      <c r="F134" s="329">
        <v>0</v>
      </c>
      <c r="G134" s="329">
        <v>0</v>
      </c>
    </row>
    <row r="135" spans="1:7" x14ac:dyDescent="0.25">
      <c r="A135" s="403">
        <v>3224</v>
      </c>
      <c r="B135" s="388" t="s">
        <v>82</v>
      </c>
      <c r="C135" s="329">
        <v>0</v>
      </c>
      <c r="D135" s="329">
        <v>0</v>
      </c>
      <c r="E135" s="331">
        <v>0</v>
      </c>
      <c r="F135" s="329">
        <v>0</v>
      </c>
      <c r="G135" s="329">
        <v>0</v>
      </c>
    </row>
    <row r="136" spans="1:7" x14ac:dyDescent="0.25">
      <c r="A136" s="404">
        <v>323</v>
      </c>
      <c r="B136" s="389" t="s">
        <v>85</v>
      </c>
      <c r="C136" s="333">
        <f t="shared" ref="C136:D136" si="65">SUM(C137:C139)</f>
        <v>0</v>
      </c>
      <c r="D136" s="333">
        <f t="shared" si="65"/>
        <v>0</v>
      </c>
      <c r="E136" s="345">
        <f>SUM(E137:E139)</f>
        <v>0</v>
      </c>
      <c r="F136" s="333">
        <f t="shared" ref="F136:G136" si="66">SUM(F137:F139)</f>
        <v>0</v>
      </c>
      <c r="G136" s="333">
        <f t="shared" si="66"/>
        <v>0</v>
      </c>
    </row>
    <row r="137" spans="1:7" x14ac:dyDescent="0.25">
      <c r="A137" s="403">
        <v>3232</v>
      </c>
      <c r="B137" s="388" t="s">
        <v>87</v>
      </c>
      <c r="C137" s="329">
        <v>0</v>
      </c>
      <c r="D137" s="329">
        <v>0</v>
      </c>
      <c r="E137" s="331">
        <v>0</v>
      </c>
      <c r="F137" s="329">
        <v>0</v>
      </c>
      <c r="G137" s="329">
        <v>0</v>
      </c>
    </row>
    <row r="138" spans="1:7" x14ac:dyDescent="0.25">
      <c r="A138" s="403">
        <v>3237</v>
      </c>
      <c r="B138" s="388" t="s">
        <v>92</v>
      </c>
      <c r="C138" s="329">
        <v>0</v>
      </c>
      <c r="D138" s="329">
        <v>0</v>
      </c>
      <c r="E138" s="331">
        <v>0</v>
      </c>
      <c r="F138" s="329">
        <v>0</v>
      </c>
      <c r="G138" s="329">
        <v>0</v>
      </c>
    </row>
    <row r="139" spans="1:7" x14ac:dyDescent="0.25">
      <c r="A139" s="406">
        <v>3239</v>
      </c>
      <c r="B139" s="392" t="s">
        <v>94</v>
      </c>
      <c r="C139" s="329">
        <v>0</v>
      </c>
      <c r="D139" s="329">
        <v>0</v>
      </c>
      <c r="E139" s="331">
        <v>0</v>
      </c>
      <c r="F139" s="329">
        <v>0</v>
      </c>
      <c r="G139" s="329">
        <v>0</v>
      </c>
    </row>
    <row r="140" spans="1:7" x14ac:dyDescent="0.25">
      <c r="A140" s="407">
        <v>52</v>
      </c>
      <c r="B140" s="395" t="s">
        <v>157</v>
      </c>
      <c r="C140" s="334">
        <f t="shared" ref="C140:D140" si="67">C141+C153+C159</f>
        <v>0</v>
      </c>
      <c r="D140" s="334">
        <f t="shared" si="67"/>
        <v>0</v>
      </c>
      <c r="E140" s="352">
        <f>E141+E153+E159</f>
        <v>0</v>
      </c>
      <c r="F140" s="334">
        <f t="shared" ref="F140:G140" si="68">F141+F153+F159</f>
        <v>0</v>
      </c>
      <c r="G140" s="334">
        <f t="shared" si="68"/>
        <v>3000</v>
      </c>
    </row>
    <row r="141" spans="1:7" x14ac:dyDescent="0.25">
      <c r="A141" s="404">
        <v>32</v>
      </c>
      <c r="B141" s="389" t="s">
        <v>9</v>
      </c>
      <c r="C141" s="333">
        <f t="shared" ref="C141:D141" si="69">C142+C147+C150</f>
        <v>0</v>
      </c>
      <c r="D141" s="333">
        <f t="shared" si="69"/>
        <v>0</v>
      </c>
      <c r="E141" s="345">
        <f>E142+E147+E150</f>
        <v>0</v>
      </c>
      <c r="F141" s="333">
        <f t="shared" ref="F141:G141" si="70">F142+F147+F150</f>
        <v>0</v>
      </c>
      <c r="G141" s="333">
        <f t="shared" si="70"/>
        <v>0</v>
      </c>
    </row>
    <row r="142" spans="1:7" x14ac:dyDescent="0.25">
      <c r="A142" s="404">
        <v>322</v>
      </c>
      <c r="B142" s="389" t="s">
        <v>78</v>
      </c>
      <c r="C142" s="333">
        <f t="shared" ref="C142:D142" si="71">SUM(C143:C146)</f>
        <v>0</v>
      </c>
      <c r="D142" s="333">
        <f t="shared" si="71"/>
        <v>0</v>
      </c>
      <c r="E142" s="345">
        <f>SUM(E143:E146)</f>
        <v>0</v>
      </c>
      <c r="F142" s="333">
        <f t="shared" ref="F142:G142" si="72">SUM(F143:F146)</f>
        <v>0</v>
      </c>
      <c r="G142" s="333">
        <f t="shared" si="72"/>
        <v>0</v>
      </c>
    </row>
    <row r="143" spans="1:7" x14ac:dyDescent="0.25">
      <c r="A143" s="403">
        <v>3221</v>
      </c>
      <c r="B143" s="388" t="s">
        <v>79</v>
      </c>
      <c r="C143" s="329">
        <v>0</v>
      </c>
      <c r="D143" s="414">
        <v>0</v>
      </c>
      <c r="E143" s="331">
        <v>0</v>
      </c>
      <c r="F143" s="329">
        <v>0</v>
      </c>
      <c r="G143" s="329">
        <v>0</v>
      </c>
    </row>
    <row r="144" spans="1:7" x14ac:dyDescent="0.25">
      <c r="A144" s="403">
        <v>3222</v>
      </c>
      <c r="B144" s="388" t="s">
        <v>80</v>
      </c>
      <c r="C144" s="329">
        <v>0</v>
      </c>
      <c r="D144" s="412">
        <v>0</v>
      </c>
      <c r="E144" s="331">
        <v>0</v>
      </c>
      <c r="F144" s="329">
        <v>0</v>
      </c>
      <c r="G144" s="329">
        <v>0</v>
      </c>
    </row>
    <row r="145" spans="1:7" x14ac:dyDescent="0.25">
      <c r="A145" s="403">
        <v>3223</v>
      </c>
      <c r="B145" s="388" t="s">
        <v>81</v>
      </c>
      <c r="C145" s="329">
        <v>0</v>
      </c>
      <c r="D145" s="329">
        <v>0</v>
      </c>
      <c r="E145" s="331">
        <v>0</v>
      </c>
      <c r="F145" s="329">
        <v>0</v>
      </c>
      <c r="G145" s="329">
        <v>0</v>
      </c>
    </row>
    <row r="146" spans="1:7" x14ac:dyDescent="0.25">
      <c r="A146" s="403">
        <v>3224</v>
      </c>
      <c r="B146" s="388" t="s">
        <v>82</v>
      </c>
      <c r="C146" s="414">
        <v>0</v>
      </c>
      <c r="D146" s="329">
        <v>0</v>
      </c>
      <c r="E146" s="331">
        <v>0</v>
      </c>
      <c r="F146" s="329">
        <v>0</v>
      </c>
      <c r="G146" s="329">
        <v>0</v>
      </c>
    </row>
    <row r="147" spans="1:7" x14ac:dyDescent="0.25">
      <c r="A147" s="404">
        <v>323</v>
      </c>
      <c r="B147" s="389" t="s">
        <v>85</v>
      </c>
      <c r="C147" s="332">
        <f t="shared" ref="C147:D147" si="73">SUM(C148:C149)</f>
        <v>0</v>
      </c>
      <c r="D147" s="333">
        <f t="shared" si="73"/>
        <v>0</v>
      </c>
      <c r="E147" s="345">
        <f>SUM(E148:E149)</f>
        <v>0</v>
      </c>
      <c r="F147" s="333">
        <f t="shared" ref="F147:G147" si="74">SUM(F148:F149)</f>
        <v>0</v>
      </c>
      <c r="G147" s="333">
        <f t="shared" si="74"/>
        <v>0</v>
      </c>
    </row>
    <row r="148" spans="1:7" x14ac:dyDescent="0.25">
      <c r="A148" s="403">
        <v>3232</v>
      </c>
      <c r="B148" s="388" t="s">
        <v>87</v>
      </c>
      <c r="C148" s="329">
        <v>0</v>
      </c>
      <c r="D148" s="329">
        <v>0</v>
      </c>
      <c r="E148" s="331">
        <v>0</v>
      </c>
      <c r="F148" s="329">
        <v>0</v>
      </c>
      <c r="G148" s="329">
        <v>0</v>
      </c>
    </row>
    <row r="149" spans="1:7" x14ac:dyDescent="0.25">
      <c r="A149" s="403">
        <v>3239</v>
      </c>
      <c r="B149" s="388" t="s">
        <v>94</v>
      </c>
      <c r="C149" s="329">
        <v>0</v>
      </c>
      <c r="D149" s="329">
        <v>0</v>
      </c>
      <c r="E149" s="331">
        <v>0</v>
      </c>
      <c r="F149" s="329">
        <v>0</v>
      </c>
      <c r="G149" s="414">
        <v>0</v>
      </c>
    </row>
    <row r="150" spans="1:7" x14ac:dyDescent="0.25">
      <c r="A150" s="404">
        <v>329</v>
      </c>
      <c r="B150" s="389" t="s">
        <v>101</v>
      </c>
      <c r="C150" s="333">
        <f t="shared" ref="C150:D150" si="75">SUM(C151:C152)</f>
        <v>0</v>
      </c>
      <c r="D150" s="333">
        <f t="shared" si="75"/>
        <v>0</v>
      </c>
      <c r="E150" s="345">
        <f>SUM(E151:E152)</f>
        <v>0</v>
      </c>
      <c r="F150" s="333">
        <f t="shared" ref="F150:G150" si="76">SUM(F151:F152)</f>
        <v>0</v>
      </c>
      <c r="G150" s="332">
        <f t="shared" si="76"/>
        <v>0</v>
      </c>
    </row>
    <row r="151" spans="1:7" ht="24" x14ac:dyDescent="0.25">
      <c r="A151" s="403">
        <v>3291</v>
      </c>
      <c r="B151" s="390" t="s">
        <v>96</v>
      </c>
      <c r="C151" s="329">
        <v>0</v>
      </c>
      <c r="D151" s="329">
        <v>0</v>
      </c>
      <c r="E151" s="331">
        <v>0</v>
      </c>
      <c r="F151" s="329">
        <v>0</v>
      </c>
      <c r="G151" s="329">
        <v>0</v>
      </c>
    </row>
    <row r="152" spans="1:7" ht="24.95" customHeight="1" x14ac:dyDescent="0.25">
      <c r="A152" s="403">
        <v>3292</v>
      </c>
      <c r="B152" s="388" t="s">
        <v>97</v>
      </c>
      <c r="C152" s="329">
        <v>0</v>
      </c>
      <c r="D152" s="329">
        <v>0</v>
      </c>
      <c r="E152" s="331">
        <v>0</v>
      </c>
      <c r="F152" s="329">
        <v>0</v>
      </c>
      <c r="G152" s="329">
        <v>0</v>
      </c>
    </row>
    <row r="153" spans="1:7" x14ac:dyDescent="0.25">
      <c r="A153" s="404">
        <v>42</v>
      </c>
      <c r="B153" s="389" t="s">
        <v>106</v>
      </c>
      <c r="C153" s="333">
        <f t="shared" ref="C153:D153" si="77">C154+C157</f>
        <v>0</v>
      </c>
      <c r="D153" s="333">
        <f t="shared" si="77"/>
        <v>0</v>
      </c>
      <c r="E153" s="345">
        <f>E154+E157</f>
        <v>0</v>
      </c>
      <c r="F153" s="333">
        <f t="shared" ref="F153:G153" si="78">F154+F157</f>
        <v>0</v>
      </c>
      <c r="G153" s="333">
        <f t="shared" si="78"/>
        <v>0</v>
      </c>
    </row>
    <row r="154" spans="1:7" x14ac:dyDescent="0.25">
      <c r="A154" s="404">
        <v>422</v>
      </c>
      <c r="B154" s="389" t="s">
        <v>107</v>
      </c>
      <c r="C154" s="333">
        <f t="shared" ref="C154:D154" si="79">SUM(C155:C156)</f>
        <v>0</v>
      </c>
      <c r="D154" s="333">
        <f t="shared" si="79"/>
        <v>0</v>
      </c>
      <c r="E154" s="345">
        <f>SUM(E155:E156)</f>
        <v>0</v>
      </c>
      <c r="F154" s="333">
        <f t="shared" ref="F154:G154" si="80">SUM(F155:F156)</f>
        <v>0</v>
      </c>
      <c r="G154" s="333">
        <f t="shared" si="80"/>
        <v>0</v>
      </c>
    </row>
    <row r="155" spans="1:7" x14ac:dyDescent="0.25">
      <c r="A155" s="403">
        <v>4225</v>
      </c>
      <c r="B155" s="388" t="s">
        <v>112</v>
      </c>
      <c r="C155" s="329">
        <v>0</v>
      </c>
      <c r="D155" s="329">
        <v>0</v>
      </c>
      <c r="E155" s="331">
        <v>0</v>
      </c>
      <c r="F155" s="329">
        <v>0</v>
      </c>
      <c r="G155" s="329">
        <v>0</v>
      </c>
    </row>
    <row r="156" spans="1:7" x14ac:dyDescent="0.25">
      <c r="A156" s="403">
        <v>4227</v>
      </c>
      <c r="B156" s="388" t="s">
        <v>113</v>
      </c>
      <c r="C156" s="329">
        <v>0</v>
      </c>
      <c r="D156" s="329">
        <v>0</v>
      </c>
      <c r="E156" s="331">
        <v>0</v>
      </c>
      <c r="F156" s="329">
        <v>0</v>
      </c>
      <c r="G156" s="329">
        <v>0</v>
      </c>
    </row>
    <row r="157" spans="1:7" x14ac:dyDescent="0.25">
      <c r="A157" s="404">
        <v>425</v>
      </c>
      <c r="B157" s="389" t="s">
        <v>165</v>
      </c>
      <c r="C157" s="333">
        <f>C158</f>
        <v>0</v>
      </c>
      <c r="D157" s="333">
        <f t="shared" ref="D157" si="81">D158</f>
        <v>0</v>
      </c>
      <c r="E157" s="345">
        <f>E158</f>
        <v>0</v>
      </c>
      <c r="F157" s="333">
        <f>F158</f>
        <v>0</v>
      </c>
      <c r="G157" s="333">
        <f t="shared" ref="G157" si="82">G158</f>
        <v>0</v>
      </c>
    </row>
    <row r="158" spans="1:7" x14ac:dyDescent="0.25">
      <c r="A158" s="403">
        <v>4252</v>
      </c>
      <c r="B158" s="388" t="s">
        <v>126</v>
      </c>
      <c r="C158" s="329">
        <v>0</v>
      </c>
      <c r="D158" s="329">
        <v>0</v>
      </c>
      <c r="E158" s="331">
        <v>0</v>
      </c>
      <c r="F158" s="329">
        <v>0</v>
      </c>
      <c r="G158" s="329">
        <v>0</v>
      </c>
    </row>
    <row r="159" spans="1:7" x14ac:dyDescent="0.25">
      <c r="A159" s="404">
        <v>45</v>
      </c>
      <c r="B159" s="389" t="s">
        <v>162</v>
      </c>
      <c r="C159" s="333">
        <f t="shared" ref="C159:D160" si="83">C160</f>
        <v>0</v>
      </c>
      <c r="D159" s="333">
        <f t="shared" si="83"/>
        <v>0</v>
      </c>
      <c r="E159" s="345">
        <f>E160</f>
        <v>0</v>
      </c>
      <c r="F159" s="333">
        <f t="shared" ref="F159:G160" si="84">F160</f>
        <v>0</v>
      </c>
      <c r="G159" s="333">
        <f t="shared" si="84"/>
        <v>3000</v>
      </c>
    </row>
    <row r="160" spans="1:7" x14ac:dyDescent="0.25">
      <c r="A160" s="404">
        <v>451</v>
      </c>
      <c r="B160" s="389" t="s">
        <v>121</v>
      </c>
      <c r="C160" s="333">
        <f t="shared" si="83"/>
        <v>0</v>
      </c>
      <c r="D160" s="333">
        <f t="shared" si="83"/>
        <v>0</v>
      </c>
      <c r="E160" s="345">
        <f>E161</f>
        <v>0</v>
      </c>
      <c r="F160" s="417">
        <f t="shared" si="84"/>
        <v>0</v>
      </c>
      <c r="G160" s="333">
        <f t="shared" si="84"/>
        <v>3000</v>
      </c>
    </row>
    <row r="161" spans="1:7" x14ac:dyDescent="0.25">
      <c r="A161" s="406">
        <v>4511</v>
      </c>
      <c r="B161" s="392" t="s">
        <v>121</v>
      </c>
      <c r="C161" s="329">
        <v>0</v>
      </c>
      <c r="D161" s="329">
        <v>0</v>
      </c>
      <c r="E161" s="331">
        <v>0</v>
      </c>
      <c r="F161" s="412">
        <v>0</v>
      </c>
      <c r="G161" s="329">
        <v>3000</v>
      </c>
    </row>
    <row r="162" spans="1:7" x14ac:dyDescent="0.25">
      <c r="A162" s="407">
        <v>61</v>
      </c>
      <c r="B162" s="395" t="s">
        <v>159</v>
      </c>
      <c r="C162" s="334">
        <f t="shared" ref="C162:D164" si="85">C163</f>
        <v>0</v>
      </c>
      <c r="D162" s="334">
        <f t="shared" si="85"/>
        <v>0</v>
      </c>
      <c r="E162" s="352">
        <f>E163</f>
        <v>0</v>
      </c>
      <c r="F162" s="334">
        <f t="shared" ref="F162:G164" si="86">F163</f>
        <v>0</v>
      </c>
      <c r="G162" s="334">
        <f t="shared" si="86"/>
        <v>0</v>
      </c>
    </row>
    <row r="163" spans="1:7" x14ac:dyDescent="0.25">
      <c r="A163" s="404">
        <v>32</v>
      </c>
      <c r="B163" s="389" t="s">
        <v>9</v>
      </c>
      <c r="C163" s="333">
        <f t="shared" si="85"/>
        <v>0</v>
      </c>
      <c r="D163" s="333">
        <f t="shared" si="85"/>
        <v>0</v>
      </c>
      <c r="E163" s="345">
        <f>E164</f>
        <v>0</v>
      </c>
      <c r="F163" s="333">
        <f t="shared" si="86"/>
        <v>0</v>
      </c>
      <c r="G163" s="333">
        <f t="shared" si="86"/>
        <v>0</v>
      </c>
    </row>
    <row r="164" spans="1:7" x14ac:dyDescent="0.25">
      <c r="A164" s="404">
        <v>329</v>
      </c>
      <c r="B164" s="389" t="s">
        <v>101</v>
      </c>
      <c r="C164" s="333">
        <f t="shared" si="85"/>
        <v>0</v>
      </c>
      <c r="D164" s="333">
        <f t="shared" si="85"/>
        <v>0</v>
      </c>
      <c r="E164" s="417">
        <f>E165</f>
        <v>0</v>
      </c>
      <c r="F164" s="333">
        <f t="shared" si="86"/>
        <v>0</v>
      </c>
      <c r="G164" s="417">
        <f t="shared" si="86"/>
        <v>0</v>
      </c>
    </row>
    <row r="165" spans="1:7" ht="15.75" thickBot="1" x14ac:dyDescent="0.3">
      <c r="A165" s="411">
        <v>3299</v>
      </c>
      <c r="B165" s="400" t="s">
        <v>101</v>
      </c>
      <c r="C165" s="330">
        <v>0</v>
      </c>
      <c r="D165" s="330">
        <v>0</v>
      </c>
      <c r="E165" s="421">
        <v>0</v>
      </c>
      <c r="F165" s="330">
        <v>0</v>
      </c>
      <c r="G165" s="421">
        <v>0</v>
      </c>
    </row>
    <row r="166" spans="1:7" x14ac:dyDescent="0.25">
      <c r="A166" s="157"/>
      <c r="B166" s="101" t="s">
        <v>166</v>
      </c>
      <c r="C166" s="61">
        <f>C17+C27+C56</f>
        <v>3835019.4999999995</v>
      </c>
      <c r="D166" s="61">
        <f>D17+D27+D56</f>
        <v>4249350</v>
      </c>
      <c r="E166" s="312">
        <f>E17+E27+E56</f>
        <v>4604680</v>
      </c>
      <c r="F166" s="61">
        <f>F17+F27+F56</f>
        <v>4679110</v>
      </c>
      <c r="G166" s="313">
        <f>G17+G27+G56</f>
        <v>4707700</v>
      </c>
    </row>
    <row r="167" spans="1:7" x14ac:dyDescent="0.25">
      <c r="A167" s="157"/>
      <c r="B167" s="102" t="s">
        <v>167</v>
      </c>
      <c r="C167" s="314">
        <f>C61+C72</f>
        <v>116300.25</v>
      </c>
      <c r="D167" s="314">
        <f>D61+D72</f>
        <v>91470</v>
      </c>
      <c r="E167" s="315">
        <f>E61+E72</f>
        <v>102000</v>
      </c>
      <c r="F167" s="314">
        <f>F61+F72</f>
        <v>50000</v>
      </c>
      <c r="G167" s="316">
        <f>G61+G72</f>
        <v>25000</v>
      </c>
    </row>
    <row r="168" spans="1:7" ht="15.75" thickBot="1" x14ac:dyDescent="0.3">
      <c r="A168" s="158"/>
      <c r="B168" s="159" t="s">
        <v>128</v>
      </c>
      <c r="C168" s="317">
        <f>C166+C167</f>
        <v>3951319.7499999995</v>
      </c>
      <c r="D168" s="317">
        <f>D166+D167</f>
        <v>4340820</v>
      </c>
      <c r="E168" s="318">
        <f>E166+E167</f>
        <v>4706680</v>
      </c>
      <c r="F168" s="317">
        <f>F166+F167</f>
        <v>4729110</v>
      </c>
      <c r="G168" s="319">
        <f>G166+G167</f>
        <v>4732700</v>
      </c>
    </row>
    <row r="171" spans="1:7" x14ac:dyDescent="0.25">
      <c r="F171" s="440" t="s">
        <v>179</v>
      </c>
    </row>
    <row r="173" spans="1:7" x14ac:dyDescent="0.25">
      <c r="F173" s="440" t="s">
        <v>186</v>
      </c>
    </row>
  </sheetData>
  <sheetProtection selectLockedCells="1"/>
  <mergeCells count="2">
    <mergeCell ref="C3:G3"/>
    <mergeCell ref="B1:C1"/>
  </mergeCells>
  <pageMargins left="0.70866141732283472" right="0.70866141732283472" top="0.27559055118110237" bottom="0.74803149606299213" header="0.31496062992125984" footer="0.31496062992125984"/>
  <pageSetup paperSize="9" scale="69" fitToHeight="0" orientation="portrait" r:id="rId1"/>
  <rowBreaks count="2" manualBreakCount="2">
    <brk id="69" max="6" man="1"/>
    <brk id="140" max="6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9"/>
  <sheetViews>
    <sheetView zoomScaleNormal="100" workbookViewId="0">
      <selection activeCell="D9" sqref="D9"/>
    </sheetView>
  </sheetViews>
  <sheetFormatPr defaultRowHeight="15" x14ac:dyDescent="0.25"/>
  <cols>
    <col min="2" max="2" width="37.7109375" customWidth="1"/>
    <col min="3" max="7" width="20.7109375" customWidth="1"/>
  </cols>
  <sheetData>
    <row r="1" spans="1:7" ht="12" customHeight="1" x14ac:dyDescent="0.25">
      <c r="A1" s="457" t="s">
        <v>176</v>
      </c>
      <c r="B1" s="458"/>
      <c r="C1" s="491" t="s">
        <v>185</v>
      </c>
      <c r="D1" s="492"/>
      <c r="E1" s="492"/>
      <c r="F1" s="493"/>
      <c r="G1" s="138"/>
    </row>
    <row r="2" spans="1:7" ht="15.75" customHeight="1" x14ac:dyDescent="0.25">
      <c r="B2" s="469" t="s">
        <v>169</v>
      </c>
      <c r="C2" s="469"/>
      <c r="D2" s="469"/>
      <c r="E2" s="469"/>
      <c r="F2" s="469"/>
      <c r="G2" s="469"/>
    </row>
    <row r="3" spans="1:7" ht="4.1500000000000004" customHeight="1" x14ac:dyDescent="0.25">
      <c r="B3" s="3"/>
      <c r="C3" s="3"/>
      <c r="D3" s="3"/>
      <c r="E3" s="3"/>
      <c r="F3" s="3"/>
      <c r="G3" s="3"/>
    </row>
    <row r="4" spans="1:7" ht="33.75" customHeight="1" x14ac:dyDescent="0.25">
      <c r="B4" s="28" t="s">
        <v>7</v>
      </c>
      <c r="C4" s="28" t="s">
        <v>181</v>
      </c>
      <c r="D4" s="28" t="s">
        <v>182</v>
      </c>
      <c r="E4" s="28" t="s">
        <v>183</v>
      </c>
      <c r="F4" s="28" t="s">
        <v>177</v>
      </c>
      <c r="G4" s="28" t="s">
        <v>184</v>
      </c>
    </row>
    <row r="5" spans="1:7" x14ac:dyDescent="0.25">
      <c r="B5" s="28">
        <v>1</v>
      </c>
      <c r="C5" s="28">
        <v>2</v>
      </c>
      <c r="D5" s="28">
        <v>3</v>
      </c>
      <c r="E5" s="30">
        <v>4</v>
      </c>
      <c r="F5" s="30">
        <v>5</v>
      </c>
      <c r="G5" s="30">
        <v>6</v>
      </c>
    </row>
    <row r="6" spans="1:7" x14ac:dyDescent="0.25">
      <c r="B6" s="10" t="s">
        <v>32</v>
      </c>
      <c r="C6" s="145">
        <f t="shared" ref="C6:D6" si="0">C7+C10+C12+C15+C19</f>
        <v>4071953.12</v>
      </c>
      <c r="D6" s="145">
        <f t="shared" si="0"/>
        <v>4397820</v>
      </c>
      <c r="E6" s="145">
        <f>E7+E10+E12+E15+E19</f>
        <v>4751680</v>
      </c>
      <c r="F6" s="145">
        <f t="shared" ref="F6:G6" si="1">F7+F10+F12+F15+F19</f>
        <v>4774110</v>
      </c>
      <c r="G6" s="145">
        <f t="shared" si="1"/>
        <v>4777700</v>
      </c>
    </row>
    <row r="7" spans="1:7" x14ac:dyDescent="0.25">
      <c r="B7" s="10" t="s">
        <v>13</v>
      </c>
      <c r="C7" s="145">
        <f t="shared" ref="C7:D7" si="2">C8+C9</f>
        <v>3951319.75</v>
      </c>
      <c r="D7" s="145">
        <f t="shared" si="2"/>
        <v>4357820</v>
      </c>
      <c r="E7" s="145">
        <f>E8+E9</f>
        <v>4706680</v>
      </c>
      <c r="F7" s="145">
        <f t="shared" ref="F7:G7" si="3">F8+F9</f>
        <v>4729110</v>
      </c>
      <c r="G7" s="145">
        <f t="shared" si="3"/>
        <v>4732700</v>
      </c>
    </row>
    <row r="8" spans="1:7" x14ac:dyDescent="0.25">
      <c r="B8" s="42" t="s">
        <v>14</v>
      </c>
      <c r="C8" s="124">
        <v>3951319.75</v>
      </c>
      <c r="D8" s="124">
        <v>4357820</v>
      </c>
      <c r="E8" s="124">
        <v>4706680</v>
      </c>
      <c r="F8" s="124">
        <v>4729110</v>
      </c>
      <c r="G8" s="124">
        <v>4732700</v>
      </c>
    </row>
    <row r="9" spans="1:7" x14ac:dyDescent="0.25">
      <c r="B9" s="17" t="s">
        <v>15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</row>
    <row r="10" spans="1:7" x14ac:dyDescent="0.25">
      <c r="B10" s="10" t="s">
        <v>16</v>
      </c>
      <c r="C10" s="60">
        <f t="shared" ref="C10:D10" si="4">C11</f>
        <v>31858.959999999999</v>
      </c>
      <c r="D10" s="60">
        <f t="shared" si="4"/>
        <v>15000</v>
      </c>
      <c r="E10" s="60">
        <f>E11</f>
        <v>15000</v>
      </c>
      <c r="F10" s="60">
        <f t="shared" ref="F10:G10" si="5">F11</f>
        <v>15000</v>
      </c>
      <c r="G10" s="60">
        <f t="shared" si="5"/>
        <v>15000</v>
      </c>
    </row>
    <row r="11" spans="1:7" x14ac:dyDescent="0.25">
      <c r="B11" s="43" t="s">
        <v>17</v>
      </c>
      <c r="C11" s="124">
        <v>31858.959999999999</v>
      </c>
      <c r="D11" s="124">
        <v>15000</v>
      </c>
      <c r="E11" s="124">
        <v>15000</v>
      </c>
      <c r="F11" s="124">
        <v>15000</v>
      </c>
      <c r="G11" s="124">
        <v>15000</v>
      </c>
    </row>
    <row r="12" spans="1:7" x14ac:dyDescent="0.25">
      <c r="B12" s="10" t="s">
        <v>44</v>
      </c>
      <c r="C12" s="60">
        <f t="shared" ref="C12:D12" si="6">C13+C14</f>
        <v>88774.41</v>
      </c>
      <c r="D12" s="60">
        <f t="shared" si="6"/>
        <v>25000</v>
      </c>
      <c r="E12" s="60">
        <f>E13+E14</f>
        <v>30000</v>
      </c>
      <c r="F12" s="60">
        <f t="shared" ref="F12:G12" si="7">F13+F14</f>
        <v>30000</v>
      </c>
      <c r="G12" s="60">
        <f t="shared" si="7"/>
        <v>30000</v>
      </c>
    </row>
    <row r="13" spans="1:7" x14ac:dyDescent="0.25">
      <c r="B13" s="44" t="s">
        <v>45</v>
      </c>
      <c r="C13" s="124">
        <v>88774.41</v>
      </c>
      <c r="D13" s="124">
        <v>25000</v>
      </c>
      <c r="E13" s="124">
        <v>30000</v>
      </c>
      <c r="F13" s="124">
        <v>30000</v>
      </c>
      <c r="G13" s="124">
        <v>30000</v>
      </c>
    </row>
    <row r="14" spans="1:7" x14ac:dyDescent="0.25">
      <c r="B14" s="44" t="s">
        <v>46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</row>
    <row r="15" spans="1:7" x14ac:dyDescent="0.25">
      <c r="B15" s="10" t="s">
        <v>47</v>
      </c>
      <c r="C15" s="60">
        <f t="shared" ref="C15:D15" si="8">C16+C17+C18</f>
        <v>0</v>
      </c>
      <c r="D15" s="60">
        <f t="shared" si="8"/>
        <v>0</v>
      </c>
      <c r="E15" s="60">
        <f>E16+E17+E18</f>
        <v>0</v>
      </c>
      <c r="F15" s="60">
        <f t="shared" ref="F15:G15" si="9">F16+F17+F18</f>
        <v>0</v>
      </c>
      <c r="G15" s="60">
        <f t="shared" si="9"/>
        <v>0</v>
      </c>
    </row>
    <row r="16" spans="1:7" x14ac:dyDescent="0.25">
      <c r="B16" s="17" t="s">
        <v>48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</row>
    <row r="17" spans="2:13" x14ac:dyDescent="0.25">
      <c r="B17" s="44" t="s">
        <v>49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</row>
    <row r="18" spans="2:13" ht="24" customHeight="1" x14ac:dyDescent="0.25">
      <c r="B18" s="18" t="s">
        <v>50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</row>
    <row r="19" spans="2:13" ht="15.75" customHeight="1" x14ac:dyDescent="0.25">
      <c r="B19" s="10" t="s">
        <v>51</v>
      </c>
      <c r="C19" s="60">
        <f t="shared" ref="C19:D19" si="10">C20</f>
        <v>0</v>
      </c>
      <c r="D19" s="60">
        <f t="shared" si="10"/>
        <v>0</v>
      </c>
      <c r="E19" s="60">
        <f>E20</f>
        <v>0</v>
      </c>
      <c r="F19" s="60">
        <f t="shared" ref="F19:G19" si="11">F20</f>
        <v>0</v>
      </c>
      <c r="G19" s="60">
        <f t="shared" si="11"/>
        <v>0</v>
      </c>
      <c r="M19" t="s">
        <v>129</v>
      </c>
    </row>
    <row r="20" spans="2:13" x14ac:dyDescent="0.25">
      <c r="B20" s="45" t="s">
        <v>52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2:13" ht="15.75" thickBot="1" x14ac:dyDescent="0.3">
      <c r="B21" s="47"/>
      <c r="C21" s="62"/>
      <c r="D21" s="62"/>
      <c r="E21" s="62"/>
      <c r="F21" s="62"/>
      <c r="G21" s="62"/>
      <c r="K21" s="122"/>
    </row>
    <row r="22" spans="2:13" x14ac:dyDescent="0.25">
      <c r="B22" s="46" t="s">
        <v>43</v>
      </c>
      <c r="C22" s="63">
        <f t="shared" ref="C22:D22" si="12">C23+C26+C28+C31+C35</f>
        <v>4044206.89</v>
      </c>
      <c r="D22" s="63">
        <f t="shared" si="12"/>
        <v>4380820</v>
      </c>
      <c r="E22" s="63">
        <f>E23+E26+E28+E31+E35</f>
        <v>4751680</v>
      </c>
      <c r="F22" s="63">
        <f t="shared" ref="F22:G22" si="13">F23+F26+F28+F31+F35</f>
        <v>4774110</v>
      </c>
      <c r="G22" s="63">
        <f t="shared" si="13"/>
        <v>4777700</v>
      </c>
    </row>
    <row r="23" spans="2:13" x14ac:dyDescent="0.25">
      <c r="B23" s="10" t="s">
        <v>13</v>
      </c>
      <c r="C23" s="60">
        <f t="shared" ref="C23:D23" si="14">C24+C25</f>
        <v>3951319.75</v>
      </c>
      <c r="D23" s="60">
        <f t="shared" si="14"/>
        <v>4340820</v>
      </c>
      <c r="E23" s="60">
        <f>E24+E25</f>
        <v>4706680</v>
      </c>
      <c r="F23" s="60">
        <f t="shared" ref="F23:G23" si="15">F24+F25</f>
        <v>4729110</v>
      </c>
      <c r="G23" s="60">
        <f t="shared" si="15"/>
        <v>4732700</v>
      </c>
    </row>
    <row r="24" spans="2:13" x14ac:dyDescent="0.25">
      <c r="B24" s="42" t="s">
        <v>14</v>
      </c>
      <c r="C24" s="64">
        <v>3951319.75</v>
      </c>
      <c r="D24" s="64">
        <v>4340820</v>
      </c>
      <c r="E24" s="59">
        <v>4706680</v>
      </c>
      <c r="F24" s="64">
        <v>4729110</v>
      </c>
      <c r="G24" s="64">
        <v>4732700</v>
      </c>
    </row>
    <row r="25" spans="2:13" x14ac:dyDescent="0.25">
      <c r="B25" s="17" t="s">
        <v>15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</row>
    <row r="26" spans="2:13" x14ac:dyDescent="0.25">
      <c r="B26" s="10" t="s">
        <v>16</v>
      </c>
      <c r="C26" s="60">
        <f t="shared" ref="C26:D26" si="16">C27</f>
        <v>4112.7299999999996</v>
      </c>
      <c r="D26" s="60">
        <f t="shared" si="16"/>
        <v>15000</v>
      </c>
      <c r="E26" s="60">
        <f>E27</f>
        <v>15000</v>
      </c>
      <c r="F26" s="60">
        <f t="shared" ref="F26:G26" si="17">F27</f>
        <v>15000</v>
      </c>
      <c r="G26" s="60">
        <f t="shared" si="17"/>
        <v>15000</v>
      </c>
    </row>
    <row r="27" spans="2:13" x14ac:dyDescent="0.25">
      <c r="B27" s="43" t="s">
        <v>17</v>
      </c>
      <c r="C27" s="59">
        <v>4112.7299999999996</v>
      </c>
      <c r="D27" s="59">
        <v>15000</v>
      </c>
      <c r="E27" s="59">
        <v>15000</v>
      </c>
      <c r="F27" s="59">
        <v>15000</v>
      </c>
      <c r="G27" s="59">
        <v>15000</v>
      </c>
    </row>
    <row r="28" spans="2:13" x14ac:dyDescent="0.25">
      <c r="B28" s="10" t="s">
        <v>44</v>
      </c>
      <c r="C28" s="60">
        <f t="shared" ref="C28:D28" si="18">C29+C30</f>
        <v>88774.41</v>
      </c>
      <c r="D28" s="60">
        <f t="shared" si="18"/>
        <v>25000</v>
      </c>
      <c r="E28" s="60">
        <f>E29+E30</f>
        <v>30000</v>
      </c>
      <c r="F28" s="60">
        <f t="shared" ref="F28:G28" si="19">F29+F30</f>
        <v>30000</v>
      </c>
      <c r="G28" s="60">
        <f t="shared" si="19"/>
        <v>30000</v>
      </c>
    </row>
    <row r="29" spans="2:13" ht="15" customHeight="1" x14ac:dyDescent="0.25">
      <c r="B29" s="17" t="s">
        <v>45</v>
      </c>
      <c r="C29" s="59">
        <v>88774.41</v>
      </c>
      <c r="D29" s="59">
        <v>25000</v>
      </c>
      <c r="E29" s="59">
        <v>30000</v>
      </c>
      <c r="F29" s="59">
        <v>30000</v>
      </c>
      <c r="G29" s="59">
        <v>30000</v>
      </c>
      <c r="H29" s="24"/>
      <c r="I29" s="24"/>
      <c r="J29" s="24"/>
    </row>
    <row r="30" spans="2:13" x14ac:dyDescent="0.25">
      <c r="B30" s="17" t="s">
        <v>46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24"/>
      <c r="I30" s="24"/>
      <c r="J30" s="24"/>
    </row>
    <row r="31" spans="2:13" x14ac:dyDescent="0.25">
      <c r="B31" s="10" t="s">
        <v>47</v>
      </c>
      <c r="C31" s="60">
        <f t="shared" ref="C31:D31" si="20">C32+C33+C34</f>
        <v>0</v>
      </c>
      <c r="D31" s="60">
        <f t="shared" si="20"/>
        <v>0</v>
      </c>
      <c r="E31" s="60">
        <f>E32+E33+E34</f>
        <v>0</v>
      </c>
      <c r="F31" s="60">
        <f t="shared" ref="F31:G31" si="21">F32+F33+F34</f>
        <v>0</v>
      </c>
      <c r="G31" s="60">
        <f t="shared" si="21"/>
        <v>0</v>
      </c>
      <c r="H31" s="24"/>
      <c r="I31" s="24"/>
      <c r="J31" s="24"/>
    </row>
    <row r="32" spans="2:13" x14ac:dyDescent="0.25">
      <c r="B32" s="17" t="s">
        <v>48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</row>
    <row r="33" spans="2:7" x14ac:dyDescent="0.25">
      <c r="B33" s="44" t="s">
        <v>49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</row>
    <row r="34" spans="2:7" ht="25.5" x14ac:dyDescent="0.25">
      <c r="B34" s="18" t="s">
        <v>50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</row>
    <row r="35" spans="2:7" x14ac:dyDescent="0.25">
      <c r="B35" s="10" t="s">
        <v>51</v>
      </c>
      <c r="C35" s="60">
        <f t="shared" ref="C35:D35" si="22">C36</f>
        <v>0</v>
      </c>
      <c r="D35" s="60">
        <f t="shared" si="22"/>
        <v>0</v>
      </c>
      <c r="E35" s="60">
        <f>E36</f>
        <v>0</v>
      </c>
      <c r="F35" s="60">
        <f t="shared" ref="F35:G35" si="23">F36</f>
        <v>0</v>
      </c>
      <c r="G35" s="60">
        <f t="shared" si="23"/>
        <v>0</v>
      </c>
    </row>
    <row r="36" spans="2:7" x14ac:dyDescent="0.25">
      <c r="B36" s="45" t="s">
        <v>52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</row>
    <row r="38" spans="2:7" x14ac:dyDescent="0.25">
      <c r="F38" s="440" t="s">
        <v>179</v>
      </c>
    </row>
    <row r="39" spans="2:7" x14ac:dyDescent="0.25">
      <c r="E39" s="61"/>
      <c r="F39" s="440" t="s">
        <v>186</v>
      </c>
      <c r="G39" s="61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16"/>
  <sheetViews>
    <sheetView workbookViewId="0">
      <selection activeCell="G10" sqref="G10"/>
    </sheetView>
  </sheetViews>
  <sheetFormatPr defaultRowHeight="15" x14ac:dyDescent="0.25"/>
  <cols>
    <col min="2" max="2" width="51.5703125" customWidth="1"/>
    <col min="3" max="7" width="20.7109375" customWidth="1"/>
  </cols>
  <sheetData>
    <row r="1" spans="1:7" ht="18" x14ac:dyDescent="0.25">
      <c r="A1" s="457" t="s">
        <v>176</v>
      </c>
      <c r="B1" s="458"/>
      <c r="C1" s="491" t="s">
        <v>185</v>
      </c>
      <c r="D1" s="492"/>
      <c r="E1" s="492"/>
      <c r="F1" s="493"/>
      <c r="G1" s="3"/>
    </row>
    <row r="2" spans="1:7" ht="15.75" customHeight="1" x14ac:dyDescent="0.25">
      <c r="B2" s="480" t="s">
        <v>170</v>
      </c>
      <c r="C2" s="480"/>
      <c r="D2" s="480"/>
      <c r="E2" s="480"/>
      <c r="F2" s="480"/>
      <c r="G2" s="480"/>
    </row>
    <row r="3" spans="1:7" ht="18" x14ac:dyDescent="0.25">
      <c r="B3" s="3"/>
      <c r="C3" s="3"/>
      <c r="D3" s="3"/>
      <c r="E3" s="3"/>
      <c r="F3" s="3"/>
      <c r="G3" s="3"/>
    </row>
    <row r="4" spans="1:7" ht="25.5" x14ac:dyDescent="0.25">
      <c r="B4" s="28" t="s">
        <v>7</v>
      </c>
      <c r="C4" s="28" t="s">
        <v>181</v>
      </c>
      <c r="D4" s="28" t="s">
        <v>182</v>
      </c>
      <c r="E4" s="28" t="s">
        <v>183</v>
      </c>
      <c r="F4" s="28" t="s">
        <v>177</v>
      </c>
      <c r="G4" s="28" t="s">
        <v>184</v>
      </c>
    </row>
    <row r="5" spans="1:7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</row>
    <row r="6" spans="1:7" ht="15.75" customHeight="1" x14ac:dyDescent="0.25">
      <c r="B6" s="10" t="s">
        <v>43</v>
      </c>
      <c r="C6" s="60">
        <f t="shared" ref="C6:D6" si="0">C7+C11</f>
        <v>4044206.89</v>
      </c>
      <c r="D6" s="60">
        <f t="shared" si="0"/>
        <v>4380820</v>
      </c>
      <c r="E6" s="60">
        <f>E7+E11</f>
        <v>4751680</v>
      </c>
      <c r="F6" s="60">
        <f t="shared" ref="F6:G6" si="1">F7+F11</f>
        <v>4774110</v>
      </c>
      <c r="G6" s="60">
        <f t="shared" si="1"/>
        <v>4777700</v>
      </c>
    </row>
    <row r="7" spans="1:7" x14ac:dyDescent="0.25">
      <c r="B7" s="10" t="s">
        <v>53</v>
      </c>
      <c r="C7" s="60">
        <f t="shared" ref="C7:D7" si="2">C8+C9+C10</f>
        <v>4044206.89</v>
      </c>
      <c r="D7" s="60">
        <f t="shared" si="2"/>
        <v>4380820</v>
      </c>
      <c r="E7" s="60">
        <f>E8+E9+E10</f>
        <v>4751680</v>
      </c>
      <c r="F7" s="60">
        <f t="shared" ref="F7:G7" si="3">F8+F9+F10</f>
        <v>4774110</v>
      </c>
      <c r="G7" s="60">
        <f t="shared" si="3"/>
        <v>4777700</v>
      </c>
    </row>
    <row r="8" spans="1:7" x14ac:dyDescent="0.25">
      <c r="B8" s="13" t="s">
        <v>54</v>
      </c>
      <c r="C8" s="59"/>
      <c r="D8" s="59"/>
      <c r="E8" s="59"/>
      <c r="F8" s="59"/>
      <c r="G8" s="59"/>
    </row>
    <row r="9" spans="1:7" x14ac:dyDescent="0.25">
      <c r="B9" s="48" t="s">
        <v>55</v>
      </c>
      <c r="C9" s="59">
        <v>4044206.89</v>
      </c>
      <c r="D9" s="59">
        <v>4380820</v>
      </c>
      <c r="E9" s="59">
        <v>4751680</v>
      </c>
      <c r="F9" s="59">
        <v>4774110</v>
      </c>
      <c r="G9" s="59">
        <v>4777700</v>
      </c>
    </row>
    <row r="10" spans="1:7" x14ac:dyDescent="0.25">
      <c r="B10" s="16" t="s">
        <v>56</v>
      </c>
      <c r="C10" s="59"/>
      <c r="D10" s="64"/>
      <c r="E10" s="59"/>
      <c r="F10" s="59"/>
      <c r="G10" s="64"/>
    </row>
    <row r="11" spans="1:7" x14ac:dyDescent="0.25">
      <c r="B11" s="10" t="s">
        <v>57</v>
      </c>
      <c r="C11" s="35">
        <f t="shared" ref="C11:D11" si="4">C12</f>
        <v>0</v>
      </c>
      <c r="D11" s="35">
        <f t="shared" si="4"/>
        <v>0</v>
      </c>
      <c r="E11" s="35">
        <f>E12</f>
        <v>0</v>
      </c>
      <c r="F11" s="35">
        <f t="shared" ref="F11:G11" si="5">F12</f>
        <v>0</v>
      </c>
      <c r="G11" s="35">
        <f t="shared" si="5"/>
        <v>0</v>
      </c>
    </row>
    <row r="12" spans="1:7" x14ac:dyDescent="0.25">
      <c r="B12" s="18" t="s">
        <v>58</v>
      </c>
      <c r="C12" s="8"/>
      <c r="D12" s="9"/>
      <c r="E12" s="8"/>
      <c r="F12" s="8"/>
      <c r="G12" s="9"/>
    </row>
    <row r="14" spans="1:7" x14ac:dyDescent="0.25">
      <c r="B14" s="24"/>
      <c r="C14" s="24"/>
      <c r="D14" s="24"/>
      <c r="E14" s="24"/>
      <c r="F14" s="441" t="s">
        <v>179</v>
      </c>
      <c r="G14" s="24"/>
    </row>
    <row r="15" spans="1:7" x14ac:dyDescent="0.25">
      <c r="B15" s="24"/>
      <c r="C15" s="24"/>
      <c r="D15" s="24"/>
      <c r="E15" s="24"/>
      <c r="F15" s="441" t="s">
        <v>186</v>
      </c>
      <c r="G15" s="24"/>
    </row>
    <row r="16" spans="1:7" x14ac:dyDescent="0.25">
      <c r="B16" s="24"/>
      <c r="C16" s="24"/>
      <c r="D16" s="24"/>
      <c r="E16" s="24"/>
      <c r="G16" s="24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8" sqref="K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List1</vt:lpstr>
      <vt:lpstr>' Račun prihoda i rashoda (2)'!Podrucje_ispisa</vt:lpstr>
      <vt:lpstr>'POSEBNI DIO'!Podrucje_ispisa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Kljaić</cp:lastModifiedBy>
  <cp:lastPrinted>2025-12-31T10:37:39Z</cp:lastPrinted>
  <dcterms:created xsi:type="dcterms:W3CDTF">2022-08-12T12:51:27Z</dcterms:created>
  <dcterms:modified xsi:type="dcterms:W3CDTF">2025-12-31T10:37:40Z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